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65"/>
  </bookViews>
  <sheets>
    <sheet name="1" sheetId="1" r:id="rId1"/>
  </sheets>
  <definedNames>
    <definedName name="_xlnm.Print_Titles" localSheetId="0">'1'!$2:$5</definedName>
  </definedNames>
  <calcPr calcId="144525" concurrentCalc="0"/>
</workbook>
</file>

<file path=xl/sharedStrings.xml><?xml version="1.0" encoding="utf-8"?>
<sst xmlns="http://schemas.openxmlformats.org/spreadsheetml/2006/main" count="60">
  <si>
    <t>附件3</t>
  </si>
  <si>
    <t>2020年第一批城乡义务教育补助经费（春季学期家庭经济困难学生生活补助）州级资金明细表</t>
  </si>
  <si>
    <t>支出功能分类</t>
  </si>
  <si>
    <t>单位名称</t>
  </si>
  <si>
    <t>享受家庭经济困难学生生活补助数（人）</t>
  </si>
  <si>
    <t>非寄宿制四类学生人数（人）</t>
  </si>
  <si>
    <t>补助标准（元/生·年）</t>
  </si>
  <si>
    <t>家庭经济困难寄宿学生人数（人）</t>
  </si>
  <si>
    <t>特殊教育学生数（人）</t>
  </si>
  <si>
    <t>补发2019年秋季学生</t>
  </si>
  <si>
    <t>应补助资金（元）</t>
  </si>
  <si>
    <t>本次下达州级资金</t>
  </si>
  <si>
    <t>合 计</t>
  </si>
  <si>
    <t>寄宿制四类学生数</t>
  </si>
  <si>
    <t>除前四类学生外的家庭经济困难寄宿学生数</t>
  </si>
  <si>
    <t>2019年秋季末识别建档立卡户学生（人）</t>
  </si>
  <si>
    <t>州在档全国级或省级困难职工子女住校生（人）</t>
  </si>
  <si>
    <t>补发数（元）</t>
  </si>
  <si>
    <t>金额合计（元）</t>
  </si>
  <si>
    <t>中央资金50%（元）</t>
  </si>
  <si>
    <t>省级资金42.5%（元）</t>
  </si>
  <si>
    <t>州级资金0.75%（元）</t>
  </si>
  <si>
    <t>市级资金（元）6.75%</t>
  </si>
  <si>
    <t>西双版纳州景洪市特殊教育学校</t>
  </si>
  <si>
    <t>初中小计</t>
  </si>
  <si>
    <t>景洪市第一中学</t>
  </si>
  <si>
    <t>景洪市第二中学</t>
  </si>
  <si>
    <t>景洪市第三中学</t>
  </si>
  <si>
    <t>景洪市第四中学</t>
  </si>
  <si>
    <t>景洪市第五中学</t>
  </si>
  <si>
    <t>景洪市职业高级中学</t>
  </si>
  <si>
    <t>景洪市民族中学</t>
  </si>
  <si>
    <t>景洪市勐罕镇中学</t>
  </si>
  <si>
    <t>景洪市景哈乡中学</t>
  </si>
  <si>
    <t>景洪市普文镇中学</t>
  </si>
  <si>
    <t>大渡岗九年一贯制学校（初中部）</t>
  </si>
  <si>
    <t>景洪市景讷乡中学</t>
  </si>
  <si>
    <t>景洪市勐旺乡中学</t>
  </si>
  <si>
    <t>景洪市教育体育局（曲靖一中景洪分校）</t>
  </si>
  <si>
    <t>景洪市教育体育局（西双版纳州育才学校）</t>
  </si>
  <si>
    <t>景洪市教育体育局（少林文武学校）</t>
  </si>
  <si>
    <t>小学小计</t>
  </si>
  <si>
    <t>景洪市第一小学</t>
  </si>
  <si>
    <t>景洪市第二小学</t>
  </si>
  <si>
    <t>景洪市第三小学</t>
  </si>
  <si>
    <t>景洪市第四小学</t>
  </si>
  <si>
    <t>景洪市世纪金源小学</t>
  </si>
  <si>
    <t>景洪市勐龙镇中心小学</t>
  </si>
  <si>
    <t>景洪市勐龙镇小街中心小学</t>
  </si>
  <si>
    <t>景洪市嘎洒镇中心小学</t>
  </si>
  <si>
    <t>景洪市嘎洒镇嘎栋中心小学</t>
  </si>
  <si>
    <t>景洪市勐罕镇中心小学</t>
  </si>
  <si>
    <t>景洪市景哈乡哈尼族中心小学</t>
  </si>
  <si>
    <t>景洪市基诺乡中心小学</t>
  </si>
  <si>
    <t>景洪市勐养镇中心小学</t>
  </si>
  <si>
    <t>景洪市普文镇中心小学</t>
  </si>
  <si>
    <t>景洪市大渡岗九年一贯制学校（小学部）</t>
  </si>
  <si>
    <t>景洪市景讷乡中心小学</t>
  </si>
  <si>
    <t>景洪市勐旺乡中心小学</t>
  </si>
  <si>
    <t>总  计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</si>
</sst>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);\(0\)"/>
    <numFmt numFmtId="177" formatCode="#,##0_ "/>
    <numFmt numFmtId="178" formatCode="0.0_);\(0.0\)"/>
    <numFmt numFmtId="179" formatCode="0_ "/>
  </numFmts>
  <fonts count="29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25" fillId="4" borderId="15" applyNumberFormat="0" applyAlignment="0" applyProtection="0">
      <alignment vertical="center"/>
    </xf>
    <xf numFmtId="0" fontId="21" fillId="14" borderId="17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shrinkToFit="1"/>
    </xf>
    <xf numFmtId="176" fontId="9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shrinkToFit="1"/>
    </xf>
    <xf numFmtId="176" fontId="8" fillId="2" borderId="1" xfId="0" applyNumberFormat="1" applyFon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178" fontId="7" fillId="2" borderId="1" xfId="0" applyNumberFormat="1" applyFont="1" applyFill="1" applyBorder="1" applyAlignment="1">
      <alignment horizontal="center" vertical="center" shrinkToFit="1"/>
    </xf>
    <xf numFmtId="179" fontId="7" fillId="0" borderId="1" xfId="0" applyNumberFormat="1" applyFont="1" applyFill="1" applyBorder="1" applyAlignment="1">
      <alignment horizontal="center" vertical="center" shrinkToFit="1"/>
    </xf>
    <xf numFmtId="179" fontId="6" fillId="0" borderId="1" xfId="0" applyNumberFormat="1" applyFont="1" applyFill="1" applyBorder="1" applyAlignment="1">
      <alignment horizontal="center" vertical="center" shrinkToFit="1"/>
    </xf>
    <xf numFmtId="178" fontId="8" fillId="2" borderId="1" xfId="0" applyNumberFormat="1" applyFont="1" applyFill="1" applyBorder="1" applyAlignment="1">
      <alignment horizontal="center" vertical="center" shrinkToFit="1"/>
    </xf>
    <xf numFmtId="179" fontId="8" fillId="0" borderId="1" xfId="0" applyNumberFormat="1" applyFont="1" applyFill="1" applyBorder="1" applyAlignment="1">
      <alignment horizontal="center" vertical="center" shrinkToFit="1"/>
    </xf>
    <xf numFmtId="179" fontId="9" fillId="0" borderId="1" xfId="0" applyNumberFormat="1" applyFont="1" applyFill="1" applyBorder="1" applyAlignment="1">
      <alignment horizontal="center" vertical="center" shrinkToFit="1"/>
    </xf>
    <xf numFmtId="179" fontId="7" fillId="2" borderId="1" xfId="0" applyNumberFormat="1" applyFont="1" applyFill="1" applyBorder="1" applyAlignment="1">
      <alignment horizontal="center" vertical="center" shrinkToFit="1"/>
    </xf>
    <xf numFmtId="179" fontId="6" fillId="2" borderId="1" xfId="0" applyNumberFormat="1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/>
    </xf>
    <xf numFmtId="177" fontId="1" fillId="0" borderId="8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177" fontId="1" fillId="0" borderId="10" xfId="0" applyNumberFormat="1" applyFont="1" applyFill="1" applyBorder="1" applyAlignment="1">
      <alignment horizontal="center" vertical="center" wrapText="1"/>
    </xf>
    <xf numFmtId="177" fontId="1" fillId="0" borderId="6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vertical="center"/>
    </xf>
    <xf numFmtId="177" fontId="3" fillId="0" borderId="1" xfId="0" applyNumberFormat="1" applyFont="1" applyFill="1" applyBorder="1" applyAlignment="1">
      <alignment vertical="center"/>
    </xf>
    <xf numFmtId="177" fontId="4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44"/>
  <sheetViews>
    <sheetView tabSelected="1" topLeftCell="A13" workbookViewId="0">
      <selection activeCell="B13" sqref="B13"/>
    </sheetView>
  </sheetViews>
  <sheetFormatPr defaultColWidth="9" defaultRowHeight="14.25"/>
  <cols>
    <col min="1" max="1" width="9.25" style="6"/>
    <col min="2" max="2" width="17.6333333333333" style="4" customWidth="1"/>
    <col min="3" max="3" width="7.13333333333333" style="4" customWidth="1"/>
    <col min="4" max="4" width="5.63333333333333" style="4" customWidth="1"/>
    <col min="5" max="5" width="4.75" style="4" customWidth="1"/>
    <col min="6" max="6" width="6.63333333333333" style="4" customWidth="1"/>
    <col min="7" max="7" width="6.38333333333333" style="4" customWidth="1"/>
    <col min="8" max="8" width="7.88333333333333" style="4" customWidth="1"/>
    <col min="9" max="9" width="5.25" style="4" customWidth="1"/>
    <col min="10" max="10" width="5.63333333333333" style="4" customWidth="1"/>
    <col min="11" max="12" width="5.88333333333333" style="4" customWidth="1"/>
    <col min="13" max="13" width="6.25" style="4" customWidth="1"/>
    <col min="14" max="14" width="7.75" style="4" customWidth="1"/>
    <col min="15" max="15" width="11" style="4" customWidth="1"/>
    <col min="16" max="16" width="11.1333333333333" style="4" customWidth="1"/>
    <col min="17" max="17" width="12.6333333333333" style="4" customWidth="1"/>
    <col min="18" max="18" width="10.1333333333333" style="4" customWidth="1"/>
    <col min="19" max="19" width="10" style="4" customWidth="1"/>
    <col min="20" max="20" width="12.5" style="7" customWidth="1"/>
    <col min="21" max="16384" width="9" style="4"/>
  </cols>
  <sheetData>
    <row r="1" ht="24" customHeight="1" spans="1:2">
      <c r="A1" s="8" t="s">
        <v>0</v>
      </c>
      <c r="B1" s="8"/>
    </row>
    <row r="2" ht="34.5" customHeight="1" spans="2:20">
      <c r="B2" s="9" t="s">
        <v>1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="1" customFormat="1" ht="21" customHeight="1" spans="1:20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/>
      <c r="H3" s="10"/>
      <c r="I3" s="10"/>
      <c r="J3" s="10" t="s">
        <v>8</v>
      </c>
      <c r="K3" s="10" t="s">
        <v>6</v>
      </c>
      <c r="L3" s="11" t="s">
        <v>9</v>
      </c>
      <c r="M3" s="11"/>
      <c r="N3" s="11"/>
      <c r="O3" s="28" t="s">
        <v>10</v>
      </c>
      <c r="P3" s="29"/>
      <c r="Q3" s="29"/>
      <c r="R3" s="29"/>
      <c r="S3" s="41"/>
      <c r="T3" s="42" t="s">
        <v>11</v>
      </c>
    </row>
    <row r="4" s="1" customFormat="1" ht="24" customHeight="1" spans="1:20">
      <c r="A4" s="10"/>
      <c r="B4" s="10"/>
      <c r="C4" s="10"/>
      <c r="D4" s="10"/>
      <c r="E4" s="11"/>
      <c r="F4" s="10"/>
      <c r="G4" s="10"/>
      <c r="H4" s="10"/>
      <c r="I4" s="10"/>
      <c r="J4" s="10"/>
      <c r="K4" s="10"/>
      <c r="L4" s="11"/>
      <c r="M4" s="11"/>
      <c r="N4" s="11"/>
      <c r="O4" s="30"/>
      <c r="P4" s="31"/>
      <c r="Q4" s="31"/>
      <c r="R4" s="31"/>
      <c r="S4" s="43"/>
      <c r="T4" s="44"/>
    </row>
    <row r="5" s="1" customFormat="1" ht="95" customHeight="1" spans="1:20">
      <c r="A5" s="10"/>
      <c r="B5" s="10"/>
      <c r="C5" s="10"/>
      <c r="D5" s="10"/>
      <c r="E5" s="11"/>
      <c r="F5" s="11" t="s">
        <v>12</v>
      </c>
      <c r="G5" s="10" t="s">
        <v>13</v>
      </c>
      <c r="H5" s="11" t="s">
        <v>14</v>
      </c>
      <c r="I5" s="11" t="s">
        <v>6</v>
      </c>
      <c r="J5" s="10"/>
      <c r="K5" s="10"/>
      <c r="L5" s="11" t="s">
        <v>15</v>
      </c>
      <c r="M5" s="11" t="s">
        <v>16</v>
      </c>
      <c r="N5" s="11" t="s">
        <v>17</v>
      </c>
      <c r="O5" s="32" t="s">
        <v>18</v>
      </c>
      <c r="P5" s="32" t="s">
        <v>19</v>
      </c>
      <c r="Q5" s="32" t="s">
        <v>20</v>
      </c>
      <c r="R5" s="32" t="s">
        <v>21</v>
      </c>
      <c r="S5" s="32" t="s">
        <v>22</v>
      </c>
      <c r="T5" s="45"/>
    </row>
    <row r="6" s="2" customFormat="1" ht="33" customHeight="1" spans="1:20">
      <c r="A6" s="12">
        <v>2050202</v>
      </c>
      <c r="B6" s="13" t="s">
        <v>23</v>
      </c>
      <c r="C6" s="14">
        <f>D6+F6+J6+L6+M6</f>
        <v>191</v>
      </c>
      <c r="D6" s="14"/>
      <c r="E6" s="14"/>
      <c r="F6" s="14"/>
      <c r="G6" s="14"/>
      <c r="H6" s="14"/>
      <c r="I6" s="18"/>
      <c r="J6" s="18">
        <v>191</v>
      </c>
      <c r="K6" s="18">
        <v>1250</v>
      </c>
      <c r="L6" s="18"/>
      <c r="M6" s="18"/>
      <c r="N6" s="33"/>
      <c r="O6" s="34">
        <f t="shared" ref="O6:O43" si="0">SUM(P6:S6)</f>
        <v>119375</v>
      </c>
      <c r="P6" s="35">
        <f>(D6*E6+F6*I6+J6*K6)/2*50%+N6</f>
        <v>59687.5</v>
      </c>
      <c r="Q6" s="35">
        <f>(D6*E6+F6*I6+J6*K6)/2*42.5%</f>
        <v>50734.375</v>
      </c>
      <c r="R6" s="35">
        <f>(D6*E6+F6*I6+J6*K6)/2*0.75%</f>
        <v>895.3125</v>
      </c>
      <c r="S6" s="35">
        <f>(D6*E6+F6*I6+J6*K6)/2*6.75%</f>
        <v>8057.8125</v>
      </c>
      <c r="T6" s="46">
        <v>895</v>
      </c>
    </row>
    <row r="7" s="3" customFormat="1" ht="28" customHeight="1" spans="1:20">
      <c r="A7" s="15"/>
      <c r="B7" s="10" t="s">
        <v>24</v>
      </c>
      <c r="C7" s="16">
        <f t="shared" ref="C7:C43" si="1">D7+F7+J7</f>
        <v>7800</v>
      </c>
      <c r="D7" s="17">
        <v>230</v>
      </c>
      <c r="E7" s="18"/>
      <c r="F7" s="17">
        <f t="shared" ref="F7:H7" si="2">SUM(F8:F23)</f>
        <v>7517</v>
      </c>
      <c r="G7" s="14">
        <f t="shared" si="2"/>
        <v>1174</v>
      </c>
      <c r="H7" s="14">
        <f t="shared" si="2"/>
        <v>6343</v>
      </c>
      <c r="I7" s="18"/>
      <c r="J7" s="17">
        <v>53</v>
      </c>
      <c r="K7" s="17"/>
      <c r="L7" s="17">
        <v>10</v>
      </c>
      <c r="M7" s="17">
        <v>1</v>
      </c>
      <c r="N7" s="33">
        <f>SUM(N8:N23)</f>
        <v>5937.5</v>
      </c>
      <c r="O7" s="35">
        <f t="shared" ref="N7:T7" si="3">SUM(O8:O23)</f>
        <v>4809062.5</v>
      </c>
      <c r="P7" s="35">
        <f t="shared" si="3"/>
        <v>2407500</v>
      </c>
      <c r="Q7" s="35">
        <v>2041329</v>
      </c>
      <c r="R7" s="35">
        <f t="shared" si="3"/>
        <v>36023.4375</v>
      </c>
      <c r="S7" s="35">
        <f t="shared" si="3"/>
        <v>324210.9375</v>
      </c>
      <c r="T7" s="47">
        <f t="shared" si="3"/>
        <v>36025</v>
      </c>
    </row>
    <row r="8" s="4" customFormat="1" ht="28" customHeight="1" spans="1:20">
      <c r="A8" s="19">
        <v>2050203</v>
      </c>
      <c r="B8" s="20" t="s">
        <v>25</v>
      </c>
      <c r="C8" s="21">
        <f t="shared" si="1"/>
        <v>316</v>
      </c>
      <c r="D8" s="22">
        <v>69</v>
      </c>
      <c r="E8" s="22">
        <v>625</v>
      </c>
      <c r="F8" s="23">
        <f t="shared" ref="F8:F23" si="4">SUM(G8,H8)</f>
        <v>243</v>
      </c>
      <c r="G8" s="24">
        <v>137</v>
      </c>
      <c r="H8" s="22">
        <v>106</v>
      </c>
      <c r="I8" s="22">
        <v>1250</v>
      </c>
      <c r="J8" s="22">
        <v>4</v>
      </c>
      <c r="K8" s="22">
        <v>1250</v>
      </c>
      <c r="L8" s="22">
        <v>2</v>
      </c>
      <c r="M8" s="22"/>
      <c r="N8" s="36">
        <v>625</v>
      </c>
      <c r="O8" s="37">
        <f t="shared" si="0"/>
        <v>176562.5</v>
      </c>
      <c r="P8" s="38">
        <f>(D8*E8+F8*I8+J8*K8)/2*50%+N8</f>
        <v>88593.75</v>
      </c>
      <c r="Q8" s="38">
        <f>(D8*E8+F8*I8+J8*K8)/2*42.5%</f>
        <v>74773.4375</v>
      </c>
      <c r="R8" s="38">
        <f>(D8*E8+F8*I8+J8*K8)/2*0.75%</f>
        <v>1319.53125</v>
      </c>
      <c r="S8" s="38">
        <f>(D8*E8+F8*I8+J8*K8)/2*6.75%</f>
        <v>11875.78125</v>
      </c>
      <c r="T8" s="48">
        <v>1320</v>
      </c>
    </row>
    <row r="9" s="4" customFormat="1" ht="28" customHeight="1" spans="1:20">
      <c r="A9" s="19">
        <v>2050203</v>
      </c>
      <c r="B9" s="20" t="s">
        <v>26</v>
      </c>
      <c r="C9" s="21">
        <f t="shared" si="1"/>
        <v>1133</v>
      </c>
      <c r="D9" s="22"/>
      <c r="E9" s="22">
        <v>625</v>
      </c>
      <c r="F9" s="23">
        <f t="shared" si="4"/>
        <v>1132</v>
      </c>
      <c r="G9" s="24">
        <v>190</v>
      </c>
      <c r="H9" s="23">
        <v>942</v>
      </c>
      <c r="I9" s="22">
        <v>1250</v>
      </c>
      <c r="J9" s="22">
        <v>1</v>
      </c>
      <c r="K9" s="22">
        <v>1250</v>
      </c>
      <c r="L9" s="22">
        <v>2</v>
      </c>
      <c r="M9" s="22">
        <v>1</v>
      </c>
      <c r="N9" s="36">
        <v>1875</v>
      </c>
      <c r="O9" s="37">
        <f t="shared" si="0"/>
        <v>710000</v>
      </c>
      <c r="P9" s="38">
        <f>(D9*E9+F9*I9+J9*K9)/2*50%+N9</f>
        <v>355937.5</v>
      </c>
      <c r="Q9" s="38">
        <f>(D9*E9+F9*I9+J9*K9)/2*42.5%</f>
        <v>300953.125</v>
      </c>
      <c r="R9" s="38">
        <f>(D9*E9+F9*I9+J9*K9)/2*0.75%</f>
        <v>5310.9375</v>
      </c>
      <c r="S9" s="38">
        <f>(D9*E9+F9*I9+J9*K9)/2*6.75%</f>
        <v>47798.4375</v>
      </c>
      <c r="T9" s="48">
        <v>5311</v>
      </c>
    </row>
    <row r="10" s="4" customFormat="1" ht="28" customHeight="1" spans="1:20">
      <c r="A10" s="19">
        <v>2050203</v>
      </c>
      <c r="B10" s="20" t="s">
        <v>27</v>
      </c>
      <c r="C10" s="21">
        <f t="shared" si="1"/>
        <v>443</v>
      </c>
      <c r="D10" s="22">
        <v>30</v>
      </c>
      <c r="E10" s="22">
        <v>625</v>
      </c>
      <c r="F10" s="23">
        <f t="shared" si="4"/>
        <v>410</v>
      </c>
      <c r="G10" s="24">
        <v>78</v>
      </c>
      <c r="H10" s="23">
        <v>332</v>
      </c>
      <c r="I10" s="22">
        <v>1250</v>
      </c>
      <c r="J10" s="22">
        <v>3</v>
      </c>
      <c r="K10" s="22">
        <v>1250</v>
      </c>
      <c r="L10" s="22">
        <v>2</v>
      </c>
      <c r="M10" s="22"/>
      <c r="N10" s="36">
        <v>937.5</v>
      </c>
      <c r="O10" s="37">
        <f t="shared" si="0"/>
        <v>268437.5</v>
      </c>
      <c r="P10" s="38">
        <f>(D10*E10+F10*I10+J10*K10)/2*50%+N10</f>
        <v>134687.5</v>
      </c>
      <c r="Q10" s="38">
        <f>(D10*E10+F10*I10+J10*K10)/2*42.5%</f>
        <v>113687.5</v>
      </c>
      <c r="R10" s="38">
        <f>(D10*E10+F10*I10+J10*K10)/2*0.75%</f>
        <v>2006.25</v>
      </c>
      <c r="S10" s="38">
        <f>(D10*E10+F10*I10+J10*K10)/2*6.75%</f>
        <v>18056.25</v>
      </c>
      <c r="T10" s="48">
        <v>2006</v>
      </c>
    </row>
    <row r="11" s="4" customFormat="1" ht="28" customHeight="1" spans="1:20">
      <c r="A11" s="19">
        <v>2050203</v>
      </c>
      <c r="B11" s="20" t="s">
        <v>28</v>
      </c>
      <c r="C11" s="21">
        <f t="shared" si="1"/>
        <v>673</v>
      </c>
      <c r="D11" s="22">
        <v>44</v>
      </c>
      <c r="E11" s="22">
        <v>625</v>
      </c>
      <c r="F11" s="23">
        <f t="shared" si="4"/>
        <v>628</v>
      </c>
      <c r="G11" s="24">
        <v>123</v>
      </c>
      <c r="H11" s="23">
        <v>505</v>
      </c>
      <c r="I11" s="22">
        <v>1250</v>
      </c>
      <c r="J11" s="22">
        <v>1</v>
      </c>
      <c r="K11" s="22">
        <v>1250</v>
      </c>
      <c r="L11" s="22">
        <v>1</v>
      </c>
      <c r="M11" s="22"/>
      <c r="N11" s="36">
        <v>625</v>
      </c>
      <c r="O11" s="37">
        <f t="shared" si="0"/>
        <v>407500</v>
      </c>
      <c r="P11" s="38">
        <f>(D11*E11+F11*I11+J11*K11)/2*50%+N11</f>
        <v>204062.5</v>
      </c>
      <c r="Q11" s="38">
        <f>(D11*E11+F11*I11+J11*K11)/2*42.5%</f>
        <v>172921.875</v>
      </c>
      <c r="R11" s="38">
        <f>(D11*E11+F11*I11+J11*K11)/2*0.75%</f>
        <v>3051.5625</v>
      </c>
      <c r="S11" s="38">
        <f>(D11*E11+F11*I11+J11*K11)/2*6.75%</f>
        <v>27464.0625</v>
      </c>
      <c r="T11" s="48">
        <v>3052</v>
      </c>
    </row>
    <row r="12" s="4" customFormat="1" ht="28" customHeight="1" spans="1:20">
      <c r="A12" s="19">
        <v>2050203</v>
      </c>
      <c r="B12" s="20" t="s">
        <v>29</v>
      </c>
      <c r="C12" s="21">
        <f t="shared" si="1"/>
        <v>857</v>
      </c>
      <c r="D12" s="22">
        <v>2</v>
      </c>
      <c r="E12" s="22">
        <v>625</v>
      </c>
      <c r="F12" s="23">
        <f t="shared" si="4"/>
        <v>853</v>
      </c>
      <c r="G12" s="24">
        <v>90</v>
      </c>
      <c r="H12" s="23">
        <v>763</v>
      </c>
      <c r="I12" s="22">
        <v>1250</v>
      </c>
      <c r="J12" s="22">
        <v>2</v>
      </c>
      <c r="K12" s="22">
        <v>1250</v>
      </c>
      <c r="L12" s="22"/>
      <c r="M12" s="22"/>
      <c r="N12" s="36"/>
      <c r="O12" s="37">
        <f t="shared" si="0"/>
        <v>535000</v>
      </c>
      <c r="P12" s="38">
        <f t="shared" ref="P12:P43" si="5">(D12*E12+F12*I12+J12*K12)/2*50%+N12</f>
        <v>267500</v>
      </c>
      <c r="Q12" s="38">
        <f t="shared" ref="Q12:Q43" si="6">(D12*E12+F12*I12+J12*K12)/2*42.5%</f>
        <v>227375</v>
      </c>
      <c r="R12" s="38">
        <f t="shared" ref="R12:R43" si="7">(D12*E12+F12*I12+J12*K12)/2*0.75%</f>
        <v>4012.5</v>
      </c>
      <c r="S12" s="38">
        <f t="shared" ref="S12:S43" si="8">(D12*E12+F12*I12+J12*K12)/2*6.75%</f>
        <v>36112.5</v>
      </c>
      <c r="T12" s="48">
        <v>4013</v>
      </c>
    </row>
    <row r="13" s="4" customFormat="1" ht="28" customHeight="1" spans="1:20">
      <c r="A13" s="19">
        <v>2050203</v>
      </c>
      <c r="B13" s="20" t="s">
        <v>30</v>
      </c>
      <c r="C13" s="21">
        <f t="shared" si="1"/>
        <v>728</v>
      </c>
      <c r="D13" s="22">
        <v>4</v>
      </c>
      <c r="E13" s="22">
        <v>625</v>
      </c>
      <c r="F13" s="23">
        <f t="shared" si="4"/>
        <v>713</v>
      </c>
      <c r="G13" s="24">
        <v>59</v>
      </c>
      <c r="H13" s="23">
        <v>654</v>
      </c>
      <c r="I13" s="22">
        <v>1250</v>
      </c>
      <c r="J13" s="22">
        <v>11</v>
      </c>
      <c r="K13" s="22">
        <v>1250</v>
      </c>
      <c r="L13" s="22"/>
      <c r="M13" s="22"/>
      <c r="N13" s="36"/>
      <c r="O13" s="37">
        <f t="shared" si="0"/>
        <v>453750</v>
      </c>
      <c r="P13" s="38">
        <f t="shared" si="5"/>
        <v>226875</v>
      </c>
      <c r="Q13" s="38">
        <f t="shared" si="6"/>
        <v>192843.75</v>
      </c>
      <c r="R13" s="38">
        <f t="shared" si="7"/>
        <v>3403.125</v>
      </c>
      <c r="S13" s="38">
        <f t="shared" si="8"/>
        <v>30628.125</v>
      </c>
      <c r="T13" s="48">
        <v>3403</v>
      </c>
    </row>
    <row r="14" s="4" customFormat="1" ht="28" customHeight="1" spans="1:20">
      <c r="A14" s="19">
        <v>2050203</v>
      </c>
      <c r="B14" s="20" t="s">
        <v>31</v>
      </c>
      <c r="C14" s="21">
        <f t="shared" si="1"/>
        <v>638</v>
      </c>
      <c r="D14" s="22">
        <v>28</v>
      </c>
      <c r="E14" s="22">
        <v>625</v>
      </c>
      <c r="F14" s="23">
        <f t="shared" si="4"/>
        <v>602</v>
      </c>
      <c r="G14" s="24">
        <v>52</v>
      </c>
      <c r="H14" s="23">
        <v>550</v>
      </c>
      <c r="I14" s="22">
        <v>1250</v>
      </c>
      <c r="J14" s="22">
        <v>8</v>
      </c>
      <c r="K14" s="22">
        <v>1250</v>
      </c>
      <c r="L14" s="22"/>
      <c r="M14" s="22"/>
      <c r="N14" s="36"/>
      <c r="O14" s="37">
        <f t="shared" si="0"/>
        <v>390000</v>
      </c>
      <c r="P14" s="38">
        <f t="shared" si="5"/>
        <v>195000</v>
      </c>
      <c r="Q14" s="38">
        <f t="shared" si="6"/>
        <v>165750</v>
      </c>
      <c r="R14" s="38">
        <f t="shared" si="7"/>
        <v>2925</v>
      </c>
      <c r="S14" s="38">
        <f t="shared" si="8"/>
        <v>26325</v>
      </c>
      <c r="T14" s="48">
        <v>2925</v>
      </c>
    </row>
    <row r="15" s="4" customFormat="1" ht="28" customHeight="1" spans="1:20">
      <c r="A15" s="19">
        <v>2050203</v>
      </c>
      <c r="B15" s="20" t="s">
        <v>32</v>
      </c>
      <c r="C15" s="21">
        <f t="shared" si="1"/>
        <v>867</v>
      </c>
      <c r="D15" s="22">
        <v>16</v>
      </c>
      <c r="E15" s="22">
        <v>625</v>
      </c>
      <c r="F15" s="23">
        <f t="shared" si="4"/>
        <v>847</v>
      </c>
      <c r="G15" s="24">
        <v>84</v>
      </c>
      <c r="H15" s="23">
        <v>763</v>
      </c>
      <c r="I15" s="22">
        <v>1250</v>
      </c>
      <c r="J15" s="22">
        <v>4</v>
      </c>
      <c r="K15" s="22">
        <v>1250</v>
      </c>
      <c r="L15" s="22"/>
      <c r="M15" s="22"/>
      <c r="N15" s="36"/>
      <c r="O15" s="37">
        <f t="shared" si="0"/>
        <v>536875</v>
      </c>
      <c r="P15" s="38">
        <f t="shared" si="5"/>
        <v>268437.5</v>
      </c>
      <c r="Q15" s="38">
        <f t="shared" si="6"/>
        <v>228171.875</v>
      </c>
      <c r="R15" s="38">
        <f t="shared" si="7"/>
        <v>4026.5625</v>
      </c>
      <c r="S15" s="38">
        <f t="shared" si="8"/>
        <v>36239.0625</v>
      </c>
      <c r="T15" s="48">
        <v>4027</v>
      </c>
    </row>
    <row r="16" s="4" customFormat="1" ht="28" customHeight="1" spans="1:20">
      <c r="A16" s="19">
        <v>2050203</v>
      </c>
      <c r="B16" s="20" t="s">
        <v>33</v>
      </c>
      <c r="C16" s="21">
        <f t="shared" si="1"/>
        <v>564</v>
      </c>
      <c r="D16" s="22">
        <v>8</v>
      </c>
      <c r="E16" s="22">
        <v>625</v>
      </c>
      <c r="F16" s="23">
        <f t="shared" si="4"/>
        <v>550</v>
      </c>
      <c r="G16" s="24">
        <v>96</v>
      </c>
      <c r="H16" s="23">
        <v>454</v>
      </c>
      <c r="I16" s="22">
        <v>1250</v>
      </c>
      <c r="J16" s="22">
        <v>6</v>
      </c>
      <c r="K16" s="22">
        <v>1250</v>
      </c>
      <c r="L16" s="22"/>
      <c r="M16" s="22"/>
      <c r="N16" s="36"/>
      <c r="O16" s="37">
        <f t="shared" si="0"/>
        <v>350000</v>
      </c>
      <c r="P16" s="38">
        <f t="shared" si="5"/>
        <v>175000</v>
      </c>
      <c r="Q16" s="38">
        <f t="shared" si="6"/>
        <v>148750</v>
      </c>
      <c r="R16" s="38">
        <f t="shared" si="7"/>
        <v>2625</v>
      </c>
      <c r="S16" s="38">
        <f t="shared" si="8"/>
        <v>23625</v>
      </c>
      <c r="T16" s="48">
        <v>2625</v>
      </c>
    </row>
    <row r="17" s="4" customFormat="1" ht="28" customHeight="1" spans="1:20">
      <c r="A17" s="19">
        <v>2050203</v>
      </c>
      <c r="B17" s="25" t="s">
        <v>34</v>
      </c>
      <c r="C17" s="21">
        <f t="shared" si="1"/>
        <v>734</v>
      </c>
      <c r="D17" s="22">
        <v>8</v>
      </c>
      <c r="E17" s="22">
        <v>625</v>
      </c>
      <c r="F17" s="23">
        <f t="shared" si="4"/>
        <v>719</v>
      </c>
      <c r="G17" s="24">
        <v>89</v>
      </c>
      <c r="H17" s="23">
        <v>630</v>
      </c>
      <c r="I17" s="22">
        <v>1250</v>
      </c>
      <c r="J17" s="22">
        <v>7</v>
      </c>
      <c r="K17" s="22">
        <v>1250</v>
      </c>
      <c r="L17" s="22"/>
      <c r="M17" s="22"/>
      <c r="N17" s="36"/>
      <c r="O17" s="37">
        <f t="shared" si="0"/>
        <v>456250</v>
      </c>
      <c r="P17" s="38">
        <f t="shared" si="5"/>
        <v>228125</v>
      </c>
      <c r="Q17" s="38">
        <f t="shared" si="6"/>
        <v>193906.25</v>
      </c>
      <c r="R17" s="38">
        <f t="shared" si="7"/>
        <v>3421.875</v>
      </c>
      <c r="S17" s="38">
        <f t="shared" si="8"/>
        <v>30796.875</v>
      </c>
      <c r="T17" s="48">
        <v>3422</v>
      </c>
    </row>
    <row r="18" s="5" customFormat="1" ht="28" customHeight="1" spans="1:20">
      <c r="A18" s="19">
        <v>2050203</v>
      </c>
      <c r="B18" s="20" t="s">
        <v>35</v>
      </c>
      <c r="C18" s="24">
        <f t="shared" si="1"/>
        <v>195</v>
      </c>
      <c r="D18" s="23"/>
      <c r="E18" s="23">
        <v>625</v>
      </c>
      <c r="F18" s="23">
        <f t="shared" si="4"/>
        <v>194</v>
      </c>
      <c r="G18" s="24">
        <v>40</v>
      </c>
      <c r="H18" s="23">
        <v>154</v>
      </c>
      <c r="I18" s="23">
        <v>1250</v>
      </c>
      <c r="J18" s="23">
        <v>1</v>
      </c>
      <c r="K18" s="23">
        <v>1250</v>
      </c>
      <c r="L18" s="23"/>
      <c r="M18" s="23"/>
      <c r="N18" s="36"/>
      <c r="O18" s="37">
        <f t="shared" si="0"/>
        <v>121875</v>
      </c>
      <c r="P18" s="38">
        <f t="shared" si="5"/>
        <v>60937.5</v>
      </c>
      <c r="Q18" s="38">
        <f t="shared" si="6"/>
        <v>51796.875</v>
      </c>
      <c r="R18" s="38">
        <f t="shared" si="7"/>
        <v>914.0625</v>
      </c>
      <c r="S18" s="38">
        <f t="shared" si="8"/>
        <v>8226.5625</v>
      </c>
      <c r="T18" s="49">
        <v>914</v>
      </c>
    </row>
    <row r="19" s="4" customFormat="1" ht="28" customHeight="1" spans="1:20">
      <c r="A19" s="19">
        <v>2050203</v>
      </c>
      <c r="B19" s="20" t="s">
        <v>36</v>
      </c>
      <c r="C19" s="21">
        <f t="shared" si="1"/>
        <v>381</v>
      </c>
      <c r="D19" s="22">
        <v>8</v>
      </c>
      <c r="E19" s="22">
        <v>625</v>
      </c>
      <c r="F19" s="23">
        <f t="shared" si="4"/>
        <v>370</v>
      </c>
      <c r="G19" s="24">
        <v>89</v>
      </c>
      <c r="H19" s="23">
        <v>281</v>
      </c>
      <c r="I19" s="22">
        <v>1250</v>
      </c>
      <c r="J19" s="22">
        <v>3</v>
      </c>
      <c r="K19" s="22">
        <v>1250</v>
      </c>
      <c r="L19" s="22">
        <v>1</v>
      </c>
      <c r="M19" s="22"/>
      <c r="N19" s="36">
        <v>625</v>
      </c>
      <c r="O19" s="37">
        <f t="shared" si="0"/>
        <v>236250</v>
      </c>
      <c r="P19" s="38">
        <f t="shared" si="5"/>
        <v>118437.5</v>
      </c>
      <c r="Q19" s="38">
        <f t="shared" si="6"/>
        <v>100140.625</v>
      </c>
      <c r="R19" s="38">
        <f t="shared" si="7"/>
        <v>1767.1875</v>
      </c>
      <c r="S19" s="38">
        <f t="shared" si="8"/>
        <v>15904.6875</v>
      </c>
      <c r="T19" s="48">
        <v>1767</v>
      </c>
    </row>
    <row r="20" s="4" customFormat="1" ht="28" customHeight="1" spans="1:20">
      <c r="A20" s="19">
        <v>2050203</v>
      </c>
      <c r="B20" s="20" t="s">
        <v>37</v>
      </c>
      <c r="C20" s="21">
        <f t="shared" si="1"/>
        <v>206</v>
      </c>
      <c r="D20" s="22">
        <v>13</v>
      </c>
      <c r="E20" s="22">
        <v>625</v>
      </c>
      <c r="F20" s="23">
        <f t="shared" si="4"/>
        <v>192</v>
      </c>
      <c r="G20" s="24">
        <v>43</v>
      </c>
      <c r="H20" s="23">
        <v>149</v>
      </c>
      <c r="I20" s="22">
        <v>1250</v>
      </c>
      <c r="J20" s="22">
        <v>1</v>
      </c>
      <c r="K20" s="22">
        <v>1250</v>
      </c>
      <c r="L20" s="22">
        <v>1</v>
      </c>
      <c r="M20" s="22"/>
      <c r="N20" s="36">
        <v>625</v>
      </c>
      <c r="O20" s="37">
        <f t="shared" si="0"/>
        <v>125312.5</v>
      </c>
      <c r="P20" s="38">
        <f t="shared" si="5"/>
        <v>62968.75</v>
      </c>
      <c r="Q20" s="38">
        <f t="shared" si="6"/>
        <v>52992.1875</v>
      </c>
      <c r="R20" s="38">
        <f t="shared" si="7"/>
        <v>935.15625</v>
      </c>
      <c r="S20" s="38">
        <f t="shared" si="8"/>
        <v>8416.40625</v>
      </c>
      <c r="T20" s="48">
        <v>935</v>
      </c>
    </row>
    <row r="21" s="4" customFormat="1" ht="28" customHeight="1" spans="1:20">
      <c r="A21" s="19">
        <v>2050203</v>
      </c>
      <c r="B21" s="20" t="s">
        <v>38</v>
      </c>
      <c r="C21" s="21">
        <f t="shared" si="1"/>
        <v>5</v>
      </c>
      <c r="D21" s="22"/>
      <c r="E21" s="22">
        <v>625</v>
      </c>
      <c r="F21" s="23">
        <f t="shared" si="4"/>
        <v>5</v>
      </c>
      <c r="G21" s="24"/>
      <c r="H21" s="24">
        <v>5</v>
      </c>
      <c r="I21" s="22">
        <v>1250</v>
      </c>
      <c r="J21" s="22"/>
      <c r="K21" s="22"/>
      <c r="L21" s="22"/>
      <c r="M21" s="22"/>
      <c r="N21" s="36"/>
      <c r="O21" s="37">
        <f t="shared" si="0"/>
        <v>3125</v>
      </c>
      <c r="P21" s="38">
        <f t="shared" si="5"/>
        <v>1562.5</v>
      </c>
      <c r="Q21" s="38">
        <f t="shared" si="6"/>
        <v>1328.125</v>
      </c>
      <c r="R21" s="38">
        <f t="shared" si="7"/>
        <v>23.4375</v>
      </c>
      <c r="S21" s="38">
        <f t="shared" si="8"/>
        <v>210.9375</v>
      </c>
      <c r="T21" s="48">
        <v>23</v>
      </c>
    </row>
    <row r="22" s="4" customFormat="1" ht="28" customHeight="1" spans="1:20">
      <c r="A22" s="19">
        <v>2050203</v>
      </c>
      <c r="B22" s="20" t="s">
        <v>39</v>
      </c>
      <c r="C22" s="21">
        <f t="shared" si="1"/>
        <v>17</v>
      </c>
      <c r="D22" s="22"/>
      <c r="E22" s="22">
        <v>625</v>
      </c>
      <c r="F22" s="23">
        <f t="shared" si="4"/>
        <v>17</v>
      </c>
      <c r="G22" s="24">
        <v>2</v>
      </c>
      <c r="H22" s="26">
        <v>15</v>
      </c>
      <c r="I22" s="22">
        <v>1250</v>
      </c>
      <c r="J22" s="22"/>
      <c r="K22" s="22"/>
      <c r="L22" s="22">
        <v>1</v>
      </c>
      <c r="M22" s="22"/>
      <c r="N22" s="36">
        <v>625</v>
      </c>
      <c r="O22" s="37">
        <f t="shared" si="0"/>
        <v>11250</v>
      </c>
      <c r="P22" s="38">
        <f t="shared" si="5"/>
        <v>5937.5</v>
      </c>
      <c r="Q22" s="38">
        <f t="shared" si="6"/>
        <v>4515.625</v>
      </c>
      <c r="R22" s="38">
        <f t="shared" si="7"/>
        <v>79.6875</v>
      </c>
      <c r="S22" s="38">
        <f t="shared" si="8"/>
        <v>717.1875</v>
      </c>
      <c r="T22" s="48">
        <v>80</v>
      </c>
    </row>
    <row r="23" s="4" customFormat="1" ht="30" customHeight="1" spans="1:20">
      <c r="A23" s="19">
        <v>2050203</v>
      </c>
      <c r="B23" s="20" t="s">
        <v>40</v>
      </c>
      <c r="C23" s="21">
        <f t="shared" si="1"/>
        <v>43</v>
      </c>
      <c r="D23" s="22"/>
      <c r="E23" s="22">
        <v>625</v>
      </c>
      <c r="F23" s="23">
        <f t="shared" si="4"/>
        <v>42</v>
      </c>
      <c r="G23" s="24">
        <v>2</v>
      </c>
      <c r="H23" s="23">
        <v>40</v>
      </c>
      <c r="I23" s="22">
        <v>1250</v>
      </c>
      <c r="J23" s="22">
        <v>1</v>
      </c>
      <c r="K23" s="22">
        <v>1250</v>
      </c>
      <c r="L23" s="22"/>
      <c r="M23" s="22"/>
      <c r="N23" s="36"/>
      <c r="O23" s="37">
        <f t="shared" si="0"/>
        <v>26875</v>
      </c>
      <c r="P23" s="38">
        <f t="shared" si="5"/>
        <v>13437.5</v>
      </c>
      <c r="Q23" s="38">
        <f t="shared" si="6"/>
        <v>11421.875</v>
      </c>
      <c r="R23" s="38">
        <f t="shared" si="7"/>
        <v>201.5625</v>
      </c>
      <c r="S23" s="38">
        <f t="shared" si="8"/>
        <v>1814.0625</v>
      </c>
      <c r="T23" s="48">
        <v>202</v>
      </c>
    </row>
    <row r="24" s="3" customFormat="1" ht="27" customHeight="1" spans="1:20">
      <c r="A24" s="15"/>
      <c r="B24" s="27" t="s">
        <v>41</v>
      </c>
      <c r="C24" s="16">
        <f t="shared" si="1"/>
        <v>11782</v>
      </c>
      <c r="D24" s="17">
        <f t="shared" ref="D24:H24" si="9">SUM(D25:D43)</f>
        <v>940</v>
      </c>
      <c r="E24" s="17"/>
      <c r="F24" s="17">
        <f t="shared" si="9"/>
        <v>10709</v>
      </c>
      <c r="G24" s="17">
        <f t="shared" si="9"/>
        <v>2093</v>
      </c>
      <c r="H24" s="17">
        <f t="shared" si="9"/>
        <v>8616</v>
      </c>
      <c r="I24" s="17"/>
      <c r="J24" s="17">
        <f t="shared" ref="J24:T24" si="10">SUM(J25:J43)</f>
        <v>133</v>
      </c>
      <c r="K24" s="17"/>
      <c r="L24" s="17">
        <f t="shared" si="10"/>
        <v>67</v>
      </c>
      <c r="M24" s="17"/>
      <c r="N24" s="33">
        <f t="shared" si="10"/>
        <v>22500</v>
      </c>
      <c r="O24" s="39">
        <f t="shared" si="10"/>
        <v>5695124.5</v>
      </c>
      <c r="P24" s="39">
        <f t="shared" si="10"/>
        <v>2858812</v>
      </c>
      <c r="Q24" s="40">
        <f t="shared" si="10"/>
        <v>2410865.625</v>
      </c>
      <c r="R24" s="39">
        <f t="shared" si="10"/>
        <v>42544.6875</v>
      </c>
      <c r="S24" s="39">
        <f t="shared" si="10"/>
        <v>382902.1875</v>
      </c>
      <c r="T24" s="47">
        <f t="shared" si="10"/>
        <v>42546</v>
      </c>
    </row>
    <row r="25" s="4" customFormat="1" ht="27" customHeight="1" spans="1:20">
      <c r="A25" s="19">
        <v>2050202</v>
      </c>
      <c r="B25" s="20" t="s">
        <v>42</v>
      </c>
      <c r="C25" s="21">
        <f t="shared" si="1"/>
        <v>27</v>
      </c>
      <c r="D25" s="22">
        <v>25</v>
      </c>
      <c r="E25" s="22">
        <v>500</v>
      </c>
      <c r="F25" s="23"/>
      <c r="G25" s="24"/>
      <c r="H25" s="22"/>
      <c r="I25" s="22">
        <v>1000</v>
      </c>
      <c r="J25" s="22">
        <v>2</v>
      </c>
      <c r="K25" s="22">
        <v>1250</v>
      </c>
      <c r="L25" s="22">
        <v>2</v>
      </c>
      <c r="M25" s="22"/>
      <c r="N25" s="36">
        <v>500</v>
      </c>
      <c r="O25" s="37">
        <f t="shared" si="0"/>
        <v>8000</v>
      </c>
      <c r="P25" s="38">
        <f t="shared" si="5"/>
        <v>4250</v>
      </c>
      <c r="Q25" s="38">
        <f t="shared" si="6"/>
        <v>3187.5</v>
      </c>
      <c r="R25" s="38">
        <f t="shared" si="7"/>
        <v>56.25</v>
      </c>
      <c r="S25" s="38">
        <f t="shared" si="8"/>
        <v>506.25</v>
      </c>
      <c r="T25" s="48">
        <v>56</v>
      </c>
    </row>
    <row r="26" s="4" customFormat="1" ht="27" customHeight="1" spans="1:20">
      <c r="A26" s="19">
        <v>2050202</v>
      </c>
      <c r="B26" s="20" t="s">
        <v>43</v>
      </c>
      <c r="C26" s="21">
        <f t="shared" si="1"/>
        <v>51</v>
      </c>
      <c r="D26" s="22">
        <v>46</v>
      </c>
      <c r="E26" s="22">
        <v>500</v>
      </c>
      <c r="F26" s="23"/>
      <c r="G26" s="24"/>
      <c r="H26" s="22"/>
      <c r="I26" s="22">
        <v>1000</v>
      </c>
      <c r="J26" s="22">
        <v>5</v>
      </c>
      <c r="K26" s="22">
        <v>1250</v>
      </c>
      <c r="L26" s="22">
        <v>3</v>
      </c>
      <c r="M26" s="22"/>
      <c r="N26" s="36">
        <v>750</v>
      </c>
      <c r="O26" s="37">
        <f t="shared" si="0"/>
        <v>15375</v>
      </c>
      <c r="P26" s="38">
        <f t="shared" si="5"/>
        <v>8062.5</v>
      </c>
      <c r="Q26" s="38">
        <f t="shared" si="6"/>
        <v>6215.625</v>
      </c>
      <c r="R26" s="38">
        <f t="shared" si="7"/>
        <v>109.6875</v>
      </c>
      <c r="S26" s="38">
        <f t="shared" si="8"/>
        <v>987.1875</v>
      </c>
      <c r="T26" s="48">
        <v>110</v>
      </c>
    </row>
    <row r="27" s="4" customFormat="1" ht="27" customHeight="1" spans="1:20">
      <c r="A27" s="19">
        <v>2050202</v>
      </c>
      <c r="B27" s="20" t="s">
        <v>44</v>
      </c>
      <c r="C27" s="21">
        <f t="shared" si="1"/>
        <v>700</v>
      </c>
      <c r="D27" s="22">
        <v>139</v>
      </c>
      <c r="E27" s="22">
        <v>500</v>
      </c>
      <c r="F27" s="23">
        <f t="shared" ref="F27:F43" si="11">SUM(G27,H27)</f>
        <v>556</v>
      </c>
      <c r="G27" s="24">
        <v>281</v>
      </c>
      <c r="H27" s="22">
        <v>275</v>
      </c>
      <c r="I27" s="22">
        <v>1000</v>
      </c>
      <c r="J27" s="22">
        <v>5</v>
      </c>
      <c r="K27" s="22">
        <v>1250</v>
      </c>
      <c r="L27" s="22">
        <v>8</v>
      </c>
      <c r="M27" s="22"/>
      <c r="N27" s="36">
        <v>2250</v>
      </c>
      <c r="O27" s="37">
        <f t="shared" si="0"/>
        <v>318125</v>
      </c>
      <c r="P27" s="38">
        <f t="shared" si="5"/>
        <v>160187.5</v>
      </c>
      <c r="Q27" s="38">
        <f t="shared" si="6"/>
        <v>134246.875</v>
      </c>
      <c r="R27" s="38">
        <f t="shared" si="7"/>
        <v>2369.0625</v>
      </c>
      <c r="S27" s="38">
        <f t="shared" si="8"/>
        <v>21321.5625</v>
      </c>
      <c r="T27" s="48">
        <v>2369</v>
      </c>
    </row>
    <row r="28" s="4" customFormat="1" ht="27" customHeight="1" spans="1:20">
      <c r="A28" s="19">
        <v>2050202</v>
      </c>
      <c r="B28" s="20" t="s">
        <v>45</v>
      </c>
      <c r="C28" s="21">
        <f t="shared" si="1"/>
        <v>68</v>
      </c>
      <c r="D28" s="22">
        <v>61</v>
      </c>
      <c r="E28" s="22">
        <v>500</v>
      </c>
      <c r="F28" s="23"/>
      <c r="G28" s="24"/>
      <c r="H28" s="22"/>
      <c r="I28" s="22">
        <v>1000</v>
      </c>
      <c r="J28" s="22">
        <v>7</v>
      </c>
      <c r="K28" s="22">
        <v>1250</v>
      </c>
      <c r="L28" s="22">
        <v>5</v>
      </c>
      <c r="M28" s="22"/>
      <c r="N28" s="36">
        <v>1250</v>
      </c>
      <c r="O28" s="37">
        <f t="shared" si="0"/>
        <v>20875</v>
      </c>
      <c r="P28" s="38">
        <f t="shared" si="5"/>
        <v>11062.5</v>
      </c>
      <c r="Q28" s="38">
        <f t="shared" si="6"/>
        <v>8340.625</v>
      </c>
      <c r="R28" s="38">
        <f t="shared" si="7"/>
        <v>147.1875</v>
      </c>
      <c r="S28" s="38">
        <f t="shared" si="8"/>
        <v>1324.6875</v>
      </c>
      <c r="T28" s="48">
        <v>147</v>
      </c>
    </row>
    <row r="29" s="4" customFormat="1" ht="27" customHeight="1" spans="1:20">
      <c r="A29" s="19">
        <v>2050202</v>
      </c>
      <c r="B29" s="20" t="s">
        <v>46</v>
      </c>
      <c r="C29" s="21">
        <f t="shared" si="1"/>
        <v>55</v>
      </c>
      <c r="D29" s="22">
        <v>48</v>
      </c>
      <c r="E29" s="22">
        <v>500</v>
      </c>
      <c r="F29" s="23"/>
      <c r="G29" s="24"/>
      <c r="H29" s="22"/>
      <c r="I29" s="22">
        <v>1000</v>
      </c>
      <c r="J29" s="22">
        <v>7</v>
      </c>
      <c r="K29" s="22">
        <v>1250</v>
      </c>
      <c r="L29" s="22">
        <v>1</v>
      </c>
      <c r="M29" s="22"/>
      <c r="N29" s="36">
        <v>250</v>
      </c>
      <c r="O29" s="37">
        <f t="shared" si="0"/>
        <v>16625</v>
      </c>
      <c r="P29" s="38">
        <f t="shared" si="5"/>
        <v>8437.5</v>
      </c>
      <c r="Q29" s="38">
        <f t="shared" si="6"/>
        <v>6959.375</v>
      </c>
      <c r="R29" s="38">
        <f t="shared" si="7"/>
        <v>122.8125</v>
      </c>
      <c r="S29" s="38">
        <f t="shared" si="8"/>
        <v>1105.3125</v>
      </c>
      <c r="T29" s="48">
        <v>123</v>
      </c>
    </row>
    <row r="30" s="4" customFormat="1" ht="27" customHeight="1" spans="1:20">
      <c r="A30" s="19">
        <v>2050202</v>
      </c>
      <c r="B30" s="20" t="s">
        <v>47</v>
      </c>
      <c r="C30" s="21">
        <f t="shared" si="1"/>
        <v>1968</v>
      </c>
      <c r="D30" s="22">
        <v>25</v>
      </c>
      <c r="E30" s="22">
        <v>500</v>
      </c>
      <c r="F30" s="23">
        <f t="shared" si="11"/>
        <v>1933</v>
      </c>
      <c r="G30" s="24">
        <v>381</v>
      </c>
      <c r="H30" s="22">
        <v>1552</v>
      </c>
      <c r="I30" s="22">
        <v>1000</v>
      </c>
      <c r="J30" s="22">
        <v>10</v>
      </c>
      <c r="K30" s="22">
        <v>1250</v>
      </c>
      <c r="L30" s="22">
        <v>2</v>
      </c>
      <c r="M30" s="22"/>
      <c r="N30" s="36">
        <v>1000</v>
      </c>
      <c r="O30" s="37">
        <f t="shared" si="0"/>
        <v>980000</v>
      </c>
      <c r="P30" s="38">
        <f t="shared" si="5"/>
        <v>490500</v>
      </c>
      <c r="Q30" s="38">
        <f t="shared" si="6"/>
        <v>416075</v>
      </c>
      <c r="R30" s="38">
        <f t="shared" si="7"/>
        <v>7342.5</v>
      </c>
      <c r="S30" s="38">
        <f t="shared" si="8"/>
        <v>66082.5</v>
      </c>
      <c r="T30" s="48">
        <v>7343</v>
      </c>
    </row>
    <row r="31" s="5" customFormat="1" ht="27" customHeight="1" spans="1:20">
      <c r="A31" s="19">
        <v>2050202</v>
      </c>
      <c r="B31" s="20" t="s">
        <v>48</v>
      </c>
      <c r="C31" s="24">
        <f t="shared" si="1"/>
        <v>2005</v>
      </c>
      <c r="D31" s="23">
        <v>54</v>
      </c>
      <c r="E31" s="23">
        <v>500</v>
      </c>
      <c r="F31" s="23">
        <f t="shared" si="11"/>
        <v>1930</v>
      </c>
      <c r="G31" s="24">
        <v>284</v>
      </c>
      <c r="H31" s="23">
        <v>1646</v>
      </c>
      <c r="I31" s="23">
        <v>1000</v>
      </c>
      <c r="J31" s="23">
        <v>21</v>
      </c>
      <c r="K31" s="23">
        <v>1250</v>
      </c>
      <c r="L31" s="23">
        <v>15</v>
      </c>
      <c r="M31" s="23"/>
      <c r="N31" s="36">
        <v>5750</v>
      </c>
      <c r="O31" s="37">
        <f t="shared" si="0"/>
        <v>997374.5</v>
      </c>
      <c r="P31" s="38">
        <v>501562</v>
      </c>
      <c r="Q31" s="38">
        <f t="shared" si="6"/>
        <v>421440.625</v>
      </c>
      <c r="R31" s="38">
        <f t="shared" si="7"/>
        <v>7437.1875</v>
      </c>
      <c r="S31" s="38">
        <f t="shared" si="8"/>
        <v>66934.6875</v>
      </c>
      <c r="T31" s="49">
        <v>7437</v>
      </c>
    </row>
    <row r="32" s="4" customFormat="1" ht="27" customHeight="1" spans="1:20">
      <c r="A32" s="19">
        <v>2050202</v>
      </c>
      <c r="B32" s="20" t="s">
        <v>49</v>
      </c>
      <c r="C32" s="21">
        <f t="shared" si="1"/>
        <v>782</v>
      </c>
      <c r="D32" s="22">
        <v>60</v>
      </c>
      <c r="E32" s="22">
        <v>500</v>
      </c>
      <c r="F32" s="23">
        <f t="shared" si="11"/>
        <v>715</v>
      </c>
      <c r="G32" s="24">
        <v>91</v>
      </c>
      <c r="H32" s="22">
        <v>624</v>
      </c>
      <c r="I32" s="22">
        <v>1000</v>
      </c>
      <c r="J32" s="22">
        <v>7</v>
      </c>
      <c r="K32" s="22">
        <v>1250</v>
      </c>
      <c r="L32" s="22">
        <v>2</v>
      </c>
      <c r="M32" s="22"/>
      <c r="N32" s="36">
        <v>750</v>
      </c>
      <c r="O32" s="37">
        <f t="shared" si="0"/>
        <v>377625</v>
      </c>
      <c r="P32" s="38">
        <f t="shared" si="5"/>
        <v>189187.5</v>
      </c>
      <c r="Q32" s="38">
        <f t="shared" si="6"/>
        <v>160171.875</v>
      </c>
      <c r="R32" s="38">
        <f t="shared" si="7"/>
        <v>2826.5625</v>
      </c>
      <c r="S32" s="38">
        <f t="shared" si="8"/>
        <v>25439.0625</v>
      </c>
      <c r="T32" s="48">
        <v>2827</v>
      </c>
    </row>
    <row r="33" s="5" customFormat="1" ht="27" customHeight="1" spans="1:20">
      <c r="A33" s="19">
        <v>2050202</v>
      </c>
      <c r="B33" s="20" t="s">
        <v>50</v>
      </c>
      <c r="C33" s="24">
        <f t="shared" si="1"/>
        <v>836</v>
      </c>
      <c r="D33" s="23">
        <v>75</v>
      </c>
      <c r="E33" s="23">
        <v>500</v>
      </c>
      <c r="F33" s="23">
        <f t="shared" si="11"/>
        <v>754</v>
      </c>
      <c r="G33" s="24">
        <v>248</v>
      </c>
      <c r="H33" s="23">
        <v>506</v>
      </c>
      <c r="I33" s="23">
        <v>1000</v>
      </c>
      <c r="J33" s="23">
        <v>7</v>
      </c>
      <c r="K33" s="23">
        <v>1250</v>
      </c>
      <c r="L33" s="23">
        <v>3</v>
      </c>
      <c r="M33" s="23"/>
      <c r="N33" s="36">
        <v>1250</v>
      </c>
      <c r="O33" s="37">
        <f t="shared" si="0"/>
        <v>401375</v>
      </c>
      <c r="P33" s="38">
        <f t="shared" si="5"/>
        <v>201312.5</v>
      </c>
      <c r="Q33" s="38">
        <f t="shared" si="6"/>
        <v>170053.125</v>
      </c>
      <c r="R33" s="38">
        <f t="shared" si="7"/>
        <v>3000.9375</v>
      </c>
      <c r="S33" s="38">
        <f t="shared" si="8"/>
        <v>27008.4375</v>
      </c>
      <c r="T33" s="49">
        <v>3001</v>
      </c>
    </row>
    <row r="34" s="5" customFormat="1" ht="27" customHeight="1" spans="1:20">
      <c r="A34" s="19">
        <v>2050202</v>
      </c>
      <c r="B34" s="20" t="s">
        <v>51</v>
      </c>
      <c r="C34" s="24">
        <f t="shared" si="1"/>
        <v>748</v>
      </c>
      <c r="D34" s="23">
        <v>125</v>
      </c>
      <c r="E34" s="23">
        <v>500</v>
      </c>
      <c r="F34" s="23">
        <f t="shared" si="11"/>
        <v>612</v>
      </c>
      <c r="G34" s="24">
        <v>99</v>
      </c>
      <c r="H34" s="23">
        <v>513</v>
      </c>
      <c r="I34" s="23">
        <v>1000</v>
      </c>
      <c r="J34" s="23">
        <v>11</v>
      </c>
      <c r="K34" s="23">
        <v>1250</v>
      </c>
      <c r="L34" s="23">
        <v>1</v>
      </c>
      <c r="M34" s="23"/>
      <c r="N34" s="36">
        <v>250</v>
      </c>
      <c r="O34" s="37">
        <f t="shared" si="0"/>
        <v>344375</v>
      </c>
      <c r="P34" s="38">
        <f t="shared" si="5"/>
        <v>172312.5</v>
      </c>
      <c r="Q34" s="38">
        <f t="shared" si="6"/>
        <v>146253.125</v>
      </c>
      <c r="R34" s="38">
        <f t="shared" si="7"/>
        <v>2580.9375</v>
      </c>
      <c r="S34" s="38">
        <f t="shared" si="8"/>
        <v>23228.4375</v>
      </c>
      <c r="T34" s="49">
        <v>2581</v>
      </c>
    </row>
    <row r="35" s="5" customFormat="1" ht="27" customHeight="1" spans="1:20">
      <c r="A35" s="19">
        <v>2050202</v>
      </c>
      <c r="B35" s="20" t="s">
        <v>52</v>
      </c>
      <c r="C35" s="24">
        <f t="shared" si="1"/>
        <v>817</v>
      </c>
      <c r="D35" s="23">
        <v>39</v>
      </c>
      <c r="E35" s="23">
        <v>500</v>
      </c>
      <c r="F35" s="23">
        <f t="shared" si="11"/>
        <v>767</v>
      </c>
      <c r="G35" s="24">
        <v>140</v>
      </c>
      <c r="H35" s="23">
        <v>627</v>
      </c>
      <c r="I35" s="23">
        <v>1000</v>
      </c>
      <c r="J35" s="23">
        <v>11</v>
      </c>
      <c r="K35" s="23">
        <v>1250</v>
      </c>
      <c r="L35" s="23">
        <v>6</v>
      </c>
      <c r="M35" s="23"/>
      <c r="N35" s="36">
        <v>2250</v>
      </c>
      <c r="O35" s="37">
        <f t="shared" si="0"/>
        <v>402375</v>
      </c>
      <c r="P35" s="38">
        <f t="shared" si="5"/>
        <v>202312.5</v>
      </c>
      <c r="Q35" s="38">
        <f t="shared" si="6"/>
        <v>170053.125</v>
      </c>
      <c r="R35" s="38">
        <f t="shared" si="7"/>
        <v>3000.9375</v>
      </c>
      <c r="S35" s="38">
        <f t="shared" si="8"/>
        <v>27008.4375</v>
      </c>
      <c r="T35" s="49">
        <v>3001</v>
      </c>
    </row>
    <row r="36" s="4" customFormat="1" ht="27" customHeight="1" spans="1:20">
      <c r="A36" s="19">
        <v>2050202</v>
      </c>
      <c r="B36" s="20" t="s">
        <v>53</v>
      </c>
      <c r="C36" s="21">
        <f t="shared" si="1"/>
        <v>449</v>
      </c>
      <c r="D36" s="22">
        <v>3</v>
      </c>
      <c r="E36" s="22">
        <v>500</v>
      </c>
      <c r="F36" s="23">
        <f t="shared" si="11"/>
        <v>443</v>
      </c>
      <c r="G36" s="24">
        <v>59</v>
      </c>
      <c r="H36" s="22">
        <v>384</v>
      </c>
      <c r="I36" s="22">
        <v>1000</v>
      </c>
      <c r="J36" s="22">
        <v>3</v>
      </c>
      <c r="K36" s="22">
        <v>1250</v>
      </c>
      <c r="L36" s="22"/>
      <c r="M36" s="22"/>
      <c r="N36" s="36"/>
      <c r="O36" s="37">
        <f t="shared" si="0"/>
        <v>224125</v>
      </c>
      <c r="P36" s="38">
        <f t="shared" si="5"/>
        <v>112062.5</v>
      </c>
      <c r="Q36" s="38">
        <f t="shared" si="6"/>
        <v>95253.125</v>
      </c>
      <c r="R36" s="38">
        <f t="shared" si="7"/>
        <v>1680.9375</v>
      </c>
      <c r="S36" s="38">
        <f t="shared" si="8"/>
        <v>15128.4375</v>
      </c>
      <c r="T36" s="48">
        <v>1681</v>
      </c>
    </row>
    <row r="37" s="4" customFormat="1" ht="27" customHeight="1" spans="1:20">
      <c r="A37" s="19">
        <v>2050202</v>
      </c>
      <c r="B37" s="20" t="s">
        <v>54</v>
      </c>
      <c r="C37" s="21">
        <f t="shared" si="1"/>
        <v>636</v>
      </c>
      <c r="D37" s="22">
        <v>71</v>
      </c>
      <c r="E37" s="22">
        <v>500</v>
      </c>
      <c r="F37" s="23">
        <f t="shared" si="11"/>
        <v>553</v>
      </c>
      <c r="G37" s="24">
        <v>110</v>
      </c>
      <c r="H37" s="22">
        <v>443</v>
      </c>
      <c r="I37" s="22">
        <v>1000</v>
      </c>
      <c r="J37" s="22">
        <v>12</v>
      </c>
      <c r="K37" s="22">
        <v>1250</v>
      </c>
      <c r="L37" s="22"/>
      <c r="M37" s="22"/>
      <c r="N37" s="36"/>
      <c r="O37" s="37">
        <f t="shared" si="0"/>
        <v>301750</v>
      </c>
      <c r="P37" s="38">
        <f t="shared" si="5"/>
        <v>150875</v>
      </c>
      <c r="Q37" s="38">
        <f t="shared" si="6"/>
        <v>128243.75</v>
      </c>
      <c r="R37" s="38">
        <f t="shared" si="7"/>
        <v>2263.125</v>
      </c>
      <c r="S37" s="38">
        <f t="shared" si="8"/>
        <v>20368.125</v>
      </c>
      <c r="T37" s="48">
        <v>2263</v>
      </c>
    </row>
    <row r="38" s="4" customFormat="1" ht="27" customHeight="1" spans="1:20">
      <c r="A38" s="19">
        <v>2050202</v>
      </c>
      <c r="B38" s="20" t="s">
        <v>55</v>
      </c>
      <c r="C38" s="21">
        <f t="shared" si="1"/>
        <v>896</v>
      </c>
      <c r="D38" s="22">
        <v>31</v>
      </c>
      <c r="E38" s="22">
        <v>500</v>
      </c>
      <c r="F38" s="23">
        <f t="shared" si="11"/>
        <v>858</v>
      </c>
      <c r="G38" s="24">
        <v>82</v>
      </c>
      <c r="H38" s="22">
        <v>776</v>
      </c>
      <c r="I38" s="22">
        <v>1000</v>
      </c>
      <c r="J38" s="22">
        <v>7</v>
      </c>
      <c r="K38" s="22">
        <v>1250</v>
      </c>
      <c r="L38" s="22">
        <v>4</v>
      </c>
      <c r="M38" s="22"/>
      <c r="N38" s="36">
        <v>1500</v>
      </c>
      <c r="O38" s="37">
        <f t="shared" si="0"/>
        <v>442625</v>
      </c>
      <c r="P38" s="38">
        <f t="shared" si="5"/>
        <v>222062.5</v>
      </c>
      <c r="Q38" s="38">
        <f t="shared" si="6"/>
        <v>187478.125</v>
      </c>
      <c r="R38" s="38">
        <f t="shared" si="7"/>
        <v>3308.4375</v>
      </c>
      <c r="S38" s="38">
        <f t="shared" si="8"/>
        <v>29775.9375</v>
      </c>
      <c r="T38" s="48">
        <v>3308</v>
      </c>
    </row>
    <row r="39" s="4" customFormat="1" ht="27" customHeight="1" spans="1:20">
      <c r="A39" s="19">
        <v>2050202</v>
      </c>
      <c r="B39" s="20" t="s">
        <v>56</v>
      </c>
      <c r="C39" s="21">
        <f t="shared" si="1"/>
        <v>599</v>
      </c>
      <c r="D39" s="22">
        <v>54</v>
      </c>
      <c r="E39" s="22">
        <v>500</v>
      </c>
      <c r="F39" s="23">
        <f t="shared" si="11"/>
        <v>542</v>
      </c>
      <c r="G39" s="24">
        <v>102</v>
      </c>
      <c r="H39" s="22">
        <v>440</v>
      </c>
      <c r="I39" s="22">
        <v>1000</v>
      </c>
      <c r="J39" s="22">
        <v>3</v>
      </c>
      <c r="K39" s="22">
        <v>1250</v>
      </c>
      <c r="L39" s="22"/>
      <c r="M39" s="22"/>
      <c r="N39" s="36"/>
      <c r="O39" s="37">
        <f t="shared" si="0"/>
        <v>286375</v>
      </c>
      <c r="P39" s="38">
        <f t="shared" si="5"/>
        <v>143187.5</v>
      </c>
      <c r="Q39" s="38">
        <f t="shared" si="6"/>
        <v>121709.375</v>
      </c>
      <c r="R39" s="38">
        <f t="shared" si="7"/>
        <v>2147.8125</v>
      </c>
      <c r="S39" s="38">
        <f t="shared" si="8"/>
        <v>19330.3125</v>
      </c>
      <c r="T39" s="48">
        <v>2148</v>
      </c>
    </row>
    <row r="40" s="4" customFormat="1" ht="27" customHeight="1" spans="1:20">
      <c r="A40" s="19">
        <v>2050202</v>
      </c>
      <c r="B40" s="20" t="s">
        <v>57</v>
      </c>
      <c r="C40" s="21">
        <f t="shared" si="1"/>
        <v>569</v>
      </c>
      <c r="D40" s="22">
        <v>14</v>
      </c>
      <c r="E40" s="22">
        <v>500</v>
      </c>
      <c r="F40" s="23">
        <f t="shared" si="11"/>
        <v>552</v>
      </c>
      <c r="G40" s="24">
        <v>110</v>
      </c>
      <c r="H40" s="22">
        <v>442</v>
      </c>
      <c r="I40" s="22">
        <v>1000</v>
      </c>
      <c r="J40" s="22">
        <v>3</v>
      </c>
      <c r="K40" s="22">
        <v>1250</v>
      </c>
      <c r="L40" s="22">
        <v>8</v>
      </c>
      <c r="M40" s="22"/>
      <c r="N40" s="36">
        <v>2250</v>
      </c>
      <c r="O40" s="37">
        <f t="shared" si="0"/>
        <v>283625</v>
      </c>
      <c r="P40" s="38">
        <f t="shared" si="5"/>
        <v>142937.5</v>
      </c>
      <c r="Q40" s="38">
        <f t="shared" si="6"/>
        <v>119584.375</v>
      </c>
      <c r="R40" s="38">
        <f t="shared" si="7"/>
        <v>2110.3125</v>
      </c>
      <c r="S40" s="38">
        <f t="shared" si="8"/>
        <v>18992.8125</v>
      </c>
      <c r="T40" s="48">
        <v>2110</v>
      </c>
    </row>
    <row r="41" s="4" customFormat="1" ht="27" customHeight="1" spans="1:20">
      <c r="A41" s="19">
        <v>2050202</v>
      </c>
      <c r="B41" s="20" t="s">
        <v>58</v>
      </c>
      <c r="C41" s="21">
        <f t="shared" si="1"/>
        <v>436</v>
      </c>
      <c r="D41" s="22">
        <v>64</v>
      </c>
      <c r="E41" s="22">
        <v>500</v>
      </c>
      <c r="F41" s="23">
        <f t="shared" si="11"/>
        <v>365</v>
      </c>
      <c r="G41" s="24">
        <v>91</v>
      </c>
      <c r="H41" s="22">
        <v>274</v>
      </c>
      <c r="I41" s="22">
        <v>1000</v>
      </c>
      <c r="J41" s="22">
        <v>7</v>
      </c>
      <c r="K41" s="22">
        <v>1250</v>
      </c>
      <c r="L41" s="22">
        <v>7</v>
      </c>
      <c r="M41" s="22"/>
      <c r="N41" s="36">
        <v>2500</v>
      </c>
      <c r="O41" s="37">
        <f t="shared" si="0"/>
        <v>205375</v>
      </c>
      <c r="P41" s="38">
        <f t="shared" si="5"/>
        <v>103937.5</v>
      </c>
      <c r="Q41" s="38">
        <f t="shared" si="6"/>
        <v>86221.875</v>
      </c>
      <c r="R41" s="38">
        <f t="shared" si="7"/>
        <v>1521.5625</v>
      </c>
      <c r="S41" s="38">
        <f t="shared" si="8"/>
        <v>13694.0625</v>
      </c>
      <c r="T41" s="48">
        <v>1522</v>
      </c>
    </row>
    <row r="42" s="4" customFormat="1" ht="36" customHeight="1" spans="1:20">
      <c r="A42" s="19">
        <v>2050202</v>
      </c>
      <c r="B42" s="20" t="s">
        <v>39</v>
      </c>
      <c r="C42" s="21">
        <f t="shared" si="1"/>
        <v>64</v>
      </c>
      <c r="D42" s="22">
        <v>6</v>
      </c>
      <c r="E42" s="22">
        <v>500</v>
      </c>
      <c r="F42" s="23">
        <f t="shared" si="11"/>
        <v>55</v>
      </c>
      <c r="G42" s="24">
        <v>6</v>
      </c>
      <c r="H42" s="22">
        <v>49</v>
      </c>
      <c r="I42" s="22">
        <v>1000</v>
      </c>
      <c r="J42" s="22">
        <v>3</v>
      </c>
      <c r="K42" s="22">
        <v>1250</v>
      </c>
      <c r="L42" s="22"/>
      <c r="M42" s="22"/>
      <c r="N42" s="36"/>
      <c r="O42" s="37">
        <f t="shared" si="0"/>
        <v>30875</v>
      </c>
      <c r="P42" s="38">
        <f t="shared" si="5"/>
        <v>15437.5</v>
      </c>
      <c r="Q42" s="38">
        <f t="shared" si="6"/>
        <v>13121.875</v>
      </c>
      <c r="R42" s="38">
        <f t="shared" si="7"/>
        <v>231.5625</v>
      </c>
      <c r="S42" s="38">
        <f t="shared" si="8"/>
        <v>2084.0625</v>
      </c>
      <c r="T42" s="48">
        <v>232</v>
      </c>
    </row>
    <row r="43" s="4" customFormat="1" ht="39" customHeight="1" spans="1:20">
      <c r="A43" s="19">
        <v>2050202</v>
      </c>
      <c r="B43" s="20" t="s">
        <v>40</v>
      </c>
      <c r="C43" s="21">
        <f t="shared" si="1"/>
        <v>76</v>
      </c>
      <c r="D43" s="22"/>
      <c r="E43" s="22">
        <v>500</v>
      </c>
      <c r="F43" s="23">
        <f t="shared" si="11"/>
        <v>74</v>
      </c>
      <c r="G43" s="24">
        <v>9</v>
      </c>
      <c r="H43" s="22">
        <v>65</v>
      </c>
      <c r="I43" s="22">
        <v>1000</v>
      </c>
      <c r="J43" s="22">
        <v>2</v>
      </c>
      <c r="K43" s="22">
        <v>1250</v>
      </c>
      <c r="L43" s="22"/>
      <c r="M43" s="22"/>
      <c r="N43" s="36"/>
      <c r="O43" s="37">
        <f t="shared" si="0"/>
        <v>38250</v>
      </c>
      <c r="P43" s="38">
        <f t="shared" si="5"/>
        <v>19125</v>
      </c>
      <c r="Q43" s="38">
        <f t="shared" si="6"/>
        <v>16256.25</v>
      </c>
      <c r="R43" s="38">
        <f t="shared" si="7"/>
        <v>286.875</v>
      </c>
      <c r="S43" s="38">
        <f t="shared" si="8"/>
        <v>2581.875</v>
      </c>
      <c r="T43" s="48">
        <v>287</v>
      </c>
    </row>
    <row r="44" s="3" customFormat="1" ht="27" customHeight="1" spans="1:20">
      <c r="A44" s="15"/>
      <c r="B44" s="10" t="s">
        <v>59</v>
      </c>
      <c r="C44" s="16">
        <f t="shared" ref="C44:H44" si="12">SUM(C24,C7,C6)</f>
        <v>19773</v>
      </c>
      <c r="D44" s="16">
        <f t="shared" si="12"/>
        <v>1170</v>
      </c>
      <c r="E44" s="17"/>
      <c r="F44" s="16">
        <f t="shared" si="12"/>
        <v>18226</v>
      </c>
      <c r="G44" s="16">
        <f t="shared" si="12"/>
        <v>3267</v>
      </c>
      <c r="H44" s="16">
        <f t="shared" si="12"/>
        <v>14959</v>
      </c>
      <c r="I44" s="17"/>
      <c r="J44" s="16">
        <f t="shared" ref="J44:T44" si="13">SUM(J24,J7,J6)</f>
        <v>377</v>
      </c>
      <c r="K44" s="17"/>
      <c r="L44" s="16">
        <f t="shared" si="13"/>
        <v>77</v>
      </c>
      <c r="M44" s="16">
        <f t="shared" si="13"/>
        <v>1</v>
      </c>
      <c r="N44" s="16">
        <f t="shared" si="13"/>
        <v>28437.5</v>
      </c>
      <c r="O44" s="40">
        <f t="shared" si="13"/>
        <v>10623562</v>
      </c>
      <c r="P44" s="40">
        <f t="shared" si="13"/>
        <v>5325999.5</v>
      </c>
      <c r="Q44" s="40">
        <f t="shared" si="13"/>
        <v>4502929</v>
      </c>
      <c r="R44" s="40">
        <f t="shared" si="13"/>
        <v>79463.4375</v>
      </c>
      <c r="S44" s="40">
        <f t="shared" si="13"/>
        <v>715170.9375</v>
      </c>
      <c r="T44" s="47">
        <f>T6+T7+T24</f>
        <v>79466</v>
      </c>
    </row>
  </sheetData>
  <mergeCells count="13">
    <mergeCell ref="A1:B1"/>
    <mergeCell ref="B2:T2"/>
    <mergeCell ref="A3:A5"/>
    <mergeCell ref="B3:B5"/>
    <mergeCell ref="C3:C5"/>
    <mergeCell ref="D3:D5"/>
    <mergeCell ref="E3:E5"/>
    <mergeCell ref="J3:J5"/>
    <mergeCell ref="K3:K5"/>
    <mergeCell ref="T3:T5"/>
    <mergeCell ref="F3:I4"/>
    <mergeCell ref="L3:N4"/>
    <mergeCell ref="O3:S4"/>
  </mergeCells>
  <printOptions horizontalCentered="1"/>
  <pageMargins left="0.354166666666667" right="0.0777777777777778" top="0.590277777777778" bottom="0.590277777777778" header="0.313888888888889" footer="0.313888888888889"/>
  <pageSetup paperSize="9" scale="85" orientation="landscape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然</cp:lastModifiedBy>
  <dcterms:created xsi:type="dcterms:W3CDTF">2020-01-16T01:52:00Z</dcterms:created>
  <cp:lastPrinted>2020-05-18T01:52:00Z</cp:lastPrinted>
  <dcterms:modified xsi:type="dcterms:W3CDTF">2020-07-04T12:03:30Z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