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总表" sheetId="1" r:id="rId1"/>
    <sheet name="收入表" sheetId="2" r:id="rId2"/>
    <sheet name="支出明细" sheetId="3" r:id="rId3"/>
    <sheet name="国经预算" sheetId="4" r:id="rId4"/>
    <sheet name="社保基金" sheetId="5" r:id="rId5"/>
    <sheet name="存量资金表" sheetId="6" r:id="rId6"/>
    <sheet name="财力调整表" sheetId="7" r:id="rId7"/>
    <sheet name="项目安排表分部门" sheetId="8" r:id="rId8"/>
    <sheet name="偿债调整表" sheetId="9" r:id="rId9"/>
    <sheet name="债务限额表" sheetId="10" r:id="rId10"/>
    <sheet name="景洪市2020年新增债务安排表" sheetId="11" r:id="rId11"/>
    <sheet name="景洪市2020年抗疫特别国债资金明细表" sheetId="12" r:id="rId12"/>
  </sheets>
  <definedNames>
    <definedName name="_xlnm._FilterDatabase" localSheetId="2" hidden="1">支出明细!$5:$637</definedName>
    <definedName name="_xlnm._FilterDatabase" localSheetId="7" hidden="1">项目安排表分部门!$A$4:$IT$363</definedName>
    <definedName name="_?">#REF!</definedName>
    <definedName name="_??????">#REF!</definedName>
    <definedName name="_xlnm.Print_Area">#N/A</definedName>
    <definedName name="_xlnm.Print_Titles" localSheetId="0">总表!$1:$5</definedName>
    <definedName name="__?">#REF!</definedName>
    <definedName name="__??????">#REF!</definedName>
    <definedName name="_xlnm.Print_Titles" localSheetId="1">收入表!$1:$5</definedName>
    <definedName name="_xlnm.Print_Titles">#N/A</definedName>
    <definedName name="_xlnm.Print_Titles" localSheetId="2">支出明细!$1:$5</definedName>
    <definedName name="_xlnm.Print_Titles" localSheetId="3">国经预算!$1:$6</definedName>
    <definedName name="_xlnm.Print_Titles" localSheetId="4">社保基金!$2:$7</definedName>
    <definedName name="_xlnm.Print_Titles" localSheetId="7">项目安排表分部门!$1:$4</definedName>
    <definedName name="_xlnm.Print_Titles" localSheetId="8">偿债调整表!$1:$5</definedName>
  </definedNames>
  <calcPr calcId="144525" concurrentCalc="0"/>
</workbook>
</file>

<file path=xl/comments1.xml><?xml version="1.0" encoding="utf-8"?>
<comments xmlns="http://schemas.openxmlformats.org/spreadsheetml/2006/main">
  <authors>
    <author>杨云华</author>
  </authors>
  <commentList>
    <comment ref="H600" authorId="0">
      <text>
        <r>
          <rPr>
            <sz val="9"/>
            <rFont val="宋体"/>
            <charset val="134"/>
          </rPr>
          <t>科目不对，正确科目为2290402</t>
        </r>
      </text>
    </comment>
    <comment ref="H609" authorId="0">
      <text>
        <r>
          <rPr>
            <sz val="9"/>
            <rFont val="宋体"/>
            <charset val="134"/>
          </rPr>
          <t>景海高速公路15000万元</t>
        </r>
      </text>
    </comment>
    <comment ref="H615" authorId="0">
      <text>
        <r>
          <rPr>
            <sz val="9"/>
            <rFont val="宋体"/>
            <charset val="134"/>
          </rPr>
          <t xml:space="preserve">11000万元为2121801调整科目的,15000万元为曼点水库项目的
</t>
        </r>
      </text>
    </comment>
  </commentList>
</comments>
</file>

<file path=xl/sharedStrings.xml><?xml version="1.0" encoding="utf-8"?>
<sst xmlns="http://schemas.openxmlformats.org/spreadsheetml/2006/main" count="2197">
  <si>
    <t>表一</t>
  </si>
  <si>
    <t>景洪市2020年地方财政收支预算调整总表</t>
  </si>
  <si>
    <t>编报单位：景洪市财政局</t>
  </si>
  <si>
    <t>单位：万元</t>
  </si>
  <si>
    <t>收                                                      入</t>
  </si>
  <si>
    <r>
      <rPr>
        <sz val="10"/>
        <rFont val="宋体"/>
        <charset val="134"/>
      </rPr>
      <t>支</t>
    </r>
    <r>
      <rPr>
        <sz val="10"/>
        <rFont val="Times New Roman"/>
        <charset val="0"/>
      </rPr>
      <t xml:space="preserve">                                                    </t>
    </r>
    <r>
      <rPr>
        <sz val="10"/>
        <rFont val="宋体"/>
        <charset val="134"/>
      </rPr>
      <t>出</t>
    </r>
  </si>
  <si>
    <t>科目编码</t>
  </si>
  <si>
    <t>收入科目</t>
  </si>
  <si>
    <t>2019年决算（批复）数</t>
  </si>
  <si>
    <t>2020年年初预算数</t>
  </si>
  <si>
    <t>本次调增（减）数</t>
  </si>
  <si>
    <t>2020年调整预算数</t>
  </si>
  <si>
    <t>比上年增长%</t>
  </si>
  <si>
    <t>支出科目</t>
  </si>
  <si>
    <t>一般公共预算收入合计</t>
  </si>
  <si>
    <t>一般公共预算支出合计</t>
  </si>
  <si>
    <t>1、一般公共预算收入</t>
  </si>
  <si>
    <t>1、一般公共预算支出</t>
  </si>
  <si>
    <t>其中：市税务局收入</t>
  </si>
  <si>
    <t>其中：财政刚性支出</t>
  </si>
  <si>
    <t>市财政收入</t>
  </si>
  <si>
    <t>本级专项支出</t>
  </si>
  <si>
    <t xml:space="preserve">   上级专项支出</t>
  </si>
  <si>
    <t>2、转移性收入</t>
  </si>
  <si>
    <t>2、上解支出</t>
  </si>
  <si>
    <t xml:space="preserve">  返还性收入</t>
  </si>
  <si>
    <r>
      <rPr>
        <sz val="10"/>
        <rFont val="Times New Roman"/>
        <charset val="0"/>
      </rPr>
      <t>1</t>
    </r>
    <r>
      <rPr>
        <sz val="10"/>
        <rFont val="宋体"/>
        <charset val="134"/>
      </rPr>
      <t>、地税人员经费上解（增</t>
    </r>
    <r>
      <rPr>
        <sz val="10"/>
        <rFont val="Times New Roman"/>
        <charset val="0"/>
      </rPr>
      <t>10%</t>
    </r>
    <r>
      <rPr>
        <sz val="10"/>
        <rFont val="宋体"/>
        <charset val="134"/>
      </rPr>
      <t>）</t>
    </r>
  </si>
  <si>
    <t>1100102</t>
  </si>
  <si>
    <t xml:space="preserve">    所得税基数返还收入</t>
  </si>
  <si>
    <r>
      <rPr>
        <sz val="10"/>
        <rFont val="Times New Roman"/>
        <charset val="0"/>
      </rPr>
      <t>2</t>
    </r>
    <r>
      <rPr>
        <sz val="10"/>
        <rFont val="宋体"/>
        <charset val="0"/>
      </rPr>
      <t>、税务绩效奖励经费</t>
    </r>
  </si>
  <si>
    <t>1100103</t>
  </si>
  <si>
    <t xml:space="preserve">    成品油税费改革税收返还收入</t>
  </si>
  <si>
    <r>
      <rPr>
        <sz val="10"/>
        <rFont val="Times New Roman"/>
        <charset val="0"/>
      </rPr>
      <t>3</t>
    </r>
    <r>
      <rPr>
        <sz val="10"/>
        <rFont val="宋体"/>
        <charset val="134"/>
      </rPr>
      <t>、地税系统办案经费上解</t>
    </r>
    <r>
      <rPr>
        <sz val="10"/>
        <rFont val="Times New Roman"/>
        <charset val="0"/>
      </rPr>
      <t>1.4%</t>
    </r>
  </si>
  <si>
    <t>1100104</t>
  </si>
  <si>
    <t xml:space="preserve">    增值税税收返还收入</t>
  </si>
  <si>
    <r>
      <rPr>
        <sz val="10"/>
        <rFont val="Times New Roman"/>
        <charset val="0"/>
      </rPr>
      <t>5</t>
    </r>
    <r>
      <rPr>
        <sz val="10"/>
        <rFont val="宋体"/>
        <charset val="134"/>
      </rPr>
      <t>、法院上划</t>
    </r>
  </si>
  <si>
    <t>1100105</t>
  </si>
  <si>
    <t xml:space="preserve">    消费税税收返还收入</t>
  </si>
  <si>
    <r>
      <rPr>
        <sz val="10"/>
        <rFont val="Times New Roman"/>
        <charset val="0"/>
      </rPr>
      <t>6</t>
    </r>
    <r>
      <rPr>
        <sz val="10"/>
        <rFont val="宋体"/>
        <charset val="134"/>
      </rPr>
      <t>、国税上划</t>
    </r>
  </si>
  <si>
    <t>110106A</t>
  </si>
  <si>
    <t xml:space="preserve">    增值税五五分享税收返还收入</t>
  </si>
  <si>
    <r>
      <rPr>
        <sz val="10"/>
        <rFont val="Times New Roman"/>
        <charset val="0"/>
      </rPr>
      <t>7</t>
    </r>
    <r>
      <rPr>
        <sz val="10"/>
        <rFont val="宋体"/>
        <charset val="134"/>
      </rPr>
      <t>、检院所上划</t>
    </r>
  </si>
  <si>
    <t>1100199</t>
  </si>
  <si>
    <t xml:space="preserve">    其他税收返还收入</t>
  </si>
  <si>
    <r>
      <rPr>
        <sz val="10"/>
        <rFont val="Times New Roman"/>
        <charset val="0"/>
      </rPr>
      <t>8</t>
    </r>
    <r>
      <rPr>
        <sz val="10"/>
        <rFont val="宋体"/>
        <charset val="134"/>
      </rPr>
      <t>、公检法司（装备）上划</t>
    </r>
  </si>
  <si>
    <t xml:space="preserve">  一般性转移支付收入</t>
  </si>
  <si>
    <r>
      <rPr>
        <sz val="10"/>
        <rFont val="Times New Roman"/>
        <charset val="0"/>
      </rPr>
      <t>9</t>
    </r>
    <r>
      <rPr>
        <sz val="10"/>
        <rFont val="宋体"/>
        <charset val="134"/>
      </rPr>
      <t>、审计上划</t>
    </r>
  </si>
  <si>
    <t>1100201</t>
  </si>
  <si>
    <t xml:space="preserve">    体制补助收入</t>
  </si>
  <si>
    <r>
      <rPr>
        <sz val="10"/>
        <rFont val="Times New Roman"/>
        <charset val="0"/>
      </rPr>
      <t>10</t>
    </r>
    <r>
      <rPr>
        <sz val="10"/>
        <rFont val="宋体"/>
        <charset val="134"/>
      </rPr>
      <t>、定额上解</t>
    </r>
  </si>
  <si>
    <t>1100202</t>
  </si>
  <si>
    <t xml:space="preserve">    均衡性转移支付收入</t>
  </si>
  <si>
    <r>
      <rPr>
        <sz val="10"/>
        <rFont val="Times New Roman"/>
        <charset val="0"/>
      </rPr>
      <t>11</t>
    </r>
    <r>
      <rPr>
        <sz val="10"/>
        <rFont val="宋体"/>
        <charset val="134"/>
      </rPr>
      <t>、医保基金（交一队、安全局）上划</t>
    </r>
  </si>
  <si>
    <t>1100207</t>
  </si>
  <si>
    <t xml:space="preserve">    县级基本财力保障机制奖补资金收入</t>
  </si>
  <si>
    <r>
      <rPr>
        <sz val="10"/>
        <rFont val="Times New Roman"/>
        <charset val="0"/>
      </rPr>
      <t>12</t>
    </r>
    <r>
      <rPr>
        <sz val="10"/>
        <rFont val="宋体"/>
        <charset val="134"/>
      </rPr>
      <t>、公检法司罚没收入上划</t>
    </r>
    <r>
      <rPr>
        <sz val="10"/>
        <rFont val="Times New Roman"/>
        <charset val="0"/>
      </rPr>
      <t>10%</t>
    </r>
  </si>
  <si>
    <t>1100208</t>
  </si>
  <si>
    <t xml:space="preserve">    结算补助收入</t>
  </si>
  <si>
    <r>
      <rPr>
        <sz val="10"/>
        <rFont val="Times New Roman"/>
        <charset val="0"/>
      </rPr>
      <t>13</t>
    </r>
    <r>
      <rPr>
        <sz val="10"/>
        <rFont val="宋体"/>
        <charset val="0"/>
      </rPr>
      <t>、环保上划（西财建</t>
    </r>
    <r>
      <rPr>
        <sz val="10"/>
        <rFont val="Times New Roman"/>
        <charset val="0"/>
      </rPr>
      <t>[2019]304</t>
    </r>
    <r>
      <rPr>
        <sz val="10"/>
        <rFont val="宋体"/>
        <charset val="0"/>
      </rPr>
      <t>号）</t>
    </r>
  </si>
  <si>
    <t>1100214</t>
  </si>
  <si>
    <t xml:space="preserve">    企业事业单位划转补助收入</t>
  </si>
  <si>
    <r>
      <rPr>
        <sz val="10"/>
        <rFont val="Times New Roman"/>
        <charset val="0"/>
      </rPr>
      <t>14</t>
    </r>
    <r>
      <rPr>
        <sz val="10"/>
        <rFont val="宋体"/>
        <charset val="134"/>
      </rPr>
      <t>、其他上解（普文监狱土地）</t>
    </r>
  </si>
  <si>
    <t>1100215</t>
  </si>
  <si>
    <t xml:space="preserve">    成品油价格和税费改革转移支付补助收入</t>
  </si>
  <si>
    <r>
      <rPr>
        <sz val="10"/>
        <rFont val="Times New Roman"/>
        <charset val="0"/>
      </rPr>
      <t>15</t>
    </r>
    <r>
      <rPr>
        <sz val="10"/>
        <rFont val="宋体"/>
        <charset val="0"/>
      </rPr>
      <t>、计提农田水利基金</t>
    </r>
  </si>
  <si>
    <t>1100220</t>
  </si>
  <si>
    <t xml:space="preserve">    基层公检法司转移支付收入</t>
  </si>
  <si>
    <t>1100221</t>
  </si>
  <si>
    <t xml:space="preserve">    城乡义务教育转移支付收入</t>
  </si>
  <si>
    <t>1100222</t>
  </si>
  <si>
    <t xml:space="preserve">    基本养老金转移支付收入</t>
  </si>
  <si>
    <t>1100223</t>
  </si>
  <si>
    <t xml:space="preserve">    城乡居民医疗保险转移支付收入</t>
  </si>
  <si>
    <t>1100224</t>
  </si>
  <si>
    <t xml:space="preserve">    农村综合改革转移支付收入</t>
  </si>
  <si>
    <t>1100225</t>
  </si>
  <si>
    <t xml:space="preserve">    产粮（油）大县奖励资金收入</t>
  </si>
  <si>
    <t>1100226</t>
  </si>
  <si>
    <t xml:space="preserve">    重点生态功能区转移支付收入</t>
  </si>
  <si>
    <t>1100227</t>
  </si>
  <si>
    <t xml:space="preserve">    固定数额补助收入</t>
  </si>
  <si>
    <t>1100228</t>
  </si>
  <si>
    <t xml:space="preserve">    革命老区转移支付收入</t>
  </si>
  <si>
    <t>1100229</t>
  </si>
  <si>
    <t xml:space="preserve">    民族地区转移支付收入</t>
  </si>
  <si>
    <t>1100230</t>
  </si>
  <si>
    <t xml:space="preserve">    边疆地区转移支付收入</t>
  </si>
  <si>
    <r>
      <rPr>
        <sz val="10"/>
        <rFont val="Times New Roman"/>
        <charset val="0"/>
      </rPr>
      <t>3</t>
    </r>
    <r>
      <rPr>
        <sz val="10"/>
        <rFont val="宋体"/>
        <charset val="134"/>
      </rPr>
      <t>、债券还本支出</t>
    </r>
  </si>
  <si>
    <t>1100231</t>
  </si>
  <si>
    <t xml:space="preserve">    贫困地区转移支付收入</t>
  </si>
  <si>
    <t>一般债券还本</t>
  </si>
  <si>
    <t>1100241</t>
  </si>
  <si>
    <t>公共安全共同财政事权转移支付收入</t>
  </si>
  <si>
    <t>再融资债券（一般债券）</t>
  </si>
  <si>
    <t>1100245</t>
  </si>
  <si>
    <t>教育共同财政事权转移支付收入</t>
  </si>
  <si>
    <t>文化旅游体育和传媒共同财权事权转移付收入</t>
  </si>
  <si>
    <t>社会保障和就业共同财政事权转移支付收入</t>
  </si>
  <si>
    <t>卫生健康共同财政事权转移支付收入</t>
  </si>
  <si>
    <t>节能环保共同财政事权转移支付收入</t>
  </si>
  <si>
    <t>农林水共同财政事权转移支付收入</t>
  </si>
  <si>
    <t>交通运输共同财政事权转移支付收入</t>
  </si>
  <si>
    <t>住房保障共同财政事权转移支付收入</t>
  </si>
  <si>
    <t>1100259</t>
  </si>
  <si>
    <t>粮油物资储备共同财政事权转移支付收入</t>
  </si>
  <si>
    <t>其他共同财政事权转移支付支出</t>
  </si>
  <si>
    <t>1100299</t>
  </si>
  <si>
    <t xml:space="preserve">    其他一般性转移支付收入</t>
  </si>
  <si>
    <t>1100310</t>
  </si>
  <si>
    <t xml:space="preserve">   卫生健康</t>
  </si>
  <si>
    <t>1100313</t>
  </si>
  <si>
    <t xml:space="preserve">   农林水</t>
  </si>
  <si>
    <r>
      <rPr>
        <sz val="10"/>
        <rFont val="Times New Roman"/>
        <charset val="0"/>
      </rPr>
      <t>4</t>
    </r>
    <r>
      <rPr>
        <sz val="10"/>
        <rFont val="宋体"/>
        <charset val="134"/>
      </rPr>
      <t>、调出资金</t>
    </r>
  </si>
  <si>
    <t xml:space="preserve"> 专项转移支付收入</t>
  </si>
  <si>
    <t xml:space="preserve">   支付债券置换利息</t>
  </si>
  <si>
    <t xml:space="preserve">    专项补助收入</t>
  </si>
  <si>
    <r>
      <rPr>
        <sz val="10"/>
        <rFont val="Times New Roman"/>
        <charset val="0"/>
      </rPr>
      <t xml:space="preserve"> </t>
    </r>
    <r>
      <rPr>
        <sz val="10"/>
        <rFont val="宋体"/>
        <charset val="134"/>
      </rPr>
      <t>政府性基金支出决算调整</t>
    </r>
  </si>
  <si>
    <r>
      <rPr>
        <sz val="10"/>
        <rFont val="Times New Roman"/>
        <charset val="0"/>
      </rPr>
      <t>5</t>
    </r>
    <r>
      <rPr>
        <sz val="10"/>
        <rFont val="宋体"/>
        <charset val="0"/>
      </rPr>
      <t>、安排稳定调节基金支出</t>
    </r>
  </si>
  <si>
    <r>
      <rPr>
        <b/>
        <sz val="10"/>
        <rFont val="Arial"/>
        <charset val="0"/>
      </rPr>
      <t>3</t>
    </r>
    <r>
      <rPr>
        <b/>
        <sz val="10"/>
        <rFont val="宋体"/>
        <charset val="134"/>
      </rPr>
      <t>、上年结余收入</t>
    </r>
  </si>
  <si>
    <r>
      <rPr>
        <b/>
        <sz val="10"/>
        <rFont val="宋体"/>
        <charset val="134"/>
      </rPr>
      <t>4、调入资金-</t>
    </r>
    <r>
      <rPr>
        <b/>
        <sz val="9"/>
        <rFont val="宋体"/>
        <charset val="134"/>
      </rPr>
      <t>调入一般公共预算资金</t>
    </r>
  </si>
  <si>
    <r>
      <rPr>
        <sz val="10"/>
        <rFont val="Arial"/>
        <charset val="0"/>
      </rPr>
      <t xml:space="preserve">      </t>
    </r>
    <r>
      <rPr>
        <sz val="10"/>
        <rFont val="宋体"/>
        <charset val="134"/>
      </rPr>
      <t>从预算稳定调节基金调入</t>
    </r>
  </si>
  <si>
    <r>
      <rPr>
        <sz val="10"/>
        <rFont val="Arial"/>
        <charset val="0"/>
      </rPr>
      <t xml:space="preserve">      </t>
    </r>
    <r>
      <rPr>
        <sz val="10"/>
        <rFont val="宋体"/>
        <charset val="134"/>
      </rPr>
      <t>从政府性基金预算调入</t>
    </r>
  </si>
  <si>
    <t>国有土地使用权出让收入</t>
  </si>
  <si>
    <t>城市基础设施配套费收入</t>
  </si>
  <si>
    <r>
      <rPr>
        <sz val="10"/>
        <rFont val="Arial"/>
        <charset val="0"/>
      </rPr>
      <t xml:space="preserve">      </t>
    </r>
    <r>
      <rPr>
        <sz val="10"/>
        <rFont val="宋体"/>
        <charset val="0"/>
      </rPr>
      <t>从国有资本经营预算调入</t>
    </r>
  </si>
  <si>
    <r>
      <rPr>
        <sz val="10"/>
        <rFont val="Arial"/>
        <charset val="0"/>
      </rPr>
      <t xml:space="preserve">      </t>
    </r>
    <r>
      <rPr>
        <sz val="10"/>
        <rFont val="宋体"/>
        <charset val="134"/>
      </rPr>
      <t>从其他资金调入</t>
    </r>
  </si>
  <si>
    <r>
      <rPr>
        <sz val="10"/>
        <rFont val="Arial"/>
        <charset val="0"/>
      </rPr>
      <t xml:space="preserve">         </t>
    </r>
    <r>
      <rPr>
        <sz val="10"/>
        <rFont val="宋体"/>
        <charset val="0"/>
      </rPr>
      <t>其中：国有资本经营预算</t>
    </r>
  </si>
  <si>
    <r>
      <rPr>
        <sz val="10"/>
        <rFont val="Arial"/>
        <charset val="0"/>
      </rPr>
      <t xml:space="preserve">                  </t>
    </r>
    <r>
      <rPr>
        <sz val="10"/>
        <rFont val="宋体"/>
        <charset val="134"/>
      </rPr>
      <t>一般公共预算应付款</t>
    </r>
  </si>
  <si>
    <r>
      <rPr>
        <sz val="10"/>
        <rFont val="Arial"/>
        <charset val="0"/>
      </rPr>
      <t xml:space="preserve">                  </t>
    </r>
    <r>
      <rPr>
        <sz val="10"/>
        <rFont val="宋体"/>
        <charset val="0"/>
      </rPr>
      <t>州级财政借款</t>
    </r>
  </si>
  <si>
    <t>专户调入</t>
  </si>
  <si>
    <t>一般公共预算资金（收回存量）</t>
  </si>
  <si>
    <t>政府性基金预算资金（收回存量）</t>
  </si>
  <si>
    <t>11011</t>
  </si>
  <si>
    <r>
      <rPr>
        <b/>
        <sz val="10"/>
        <rFont val="Arial"/>
        <charset val="0"/>
      </rPr>
      <t>5</t>
    </r>
    <r>
      <rPr>
        <b/>
        <sz val="10"/>
        <rFont val="宋体"/>
        <charset val="134"/>
      </rPr>
      <t>、债务转贷收入</t>
    </r>
  </si>
  <si>
    <t xml:space="preserve">      再融资债券收入</t>
  </si>
  <si>
    <t>4、本年结余</t>
  </si>
  <si>
    <t>结转下年支出</t>
  </si>
  <si>
    <t>基金预算收入合计</t>
  </si>
  <si>
    <t>基金预算支出合计</t>
  </si>
  <si>
    <t>1、基金预算收入</t>
  </si>
  <si>
    <t>1、基金预算支出</t>
  </si>
  <si>
    <t>2、上级补助收入</t>
  </si>
  <si>
    <t>2、地方政府专项债务还本支出</t>
  </si>
  <si>
    <t>3、上年结余</t>
  </si>
  <si>
    <t>3、本年结余</t>
  </si>
  <si>
    <t>4、债务转贷收入</t>
  </si>
  <si>
    <t>4、调出资金</t>
  </si>
  <si>
    <t>5、调入资金</t>
  </si>
  <si>
    <t>5、上解上级支出</t>
  </si>
  <si>
    <t>6、抗疫特别国债</t>
  </si>
  <si>
    <t>其中：州级（5%）</t>
  </si>
  <si>
    <t>省、州提留</t>
  </si>
  <si>
    <t>地方财政收入合计</t>
  </si>
  <si>
    <t>地方财政支出合计</t>
  </si>
  <si>
    <t>总计</t>
  </si>
  <si>
    <t>表二</t>
  </si>
  <si>
    <t>景洪市2020年地方财政预算收入调整明细表</t>
  </si>
  <si>
    <t>预算科目名称</t>
  </si>
  <si>
    <t>2019年决算数</t>
  </si>
  <si>
    <t>调整增（减）数</t>
  </si>
  <si>
    <t>为上年同期增减%</t>
  </si>
  <si>
    <t>收  入  合  计</t>
  </si>
  <si>
    <t>一、一般公共预算收入</t>
  </si>
  <si>
    <t>税收收入</t>
  </si>
  <si>
    <t>10101</t>
  </si>
  <si>
    <t>增值税</t>
  </si>
  <si>
    <t>1010101</t>
  </si>
  <si>
    <t>国内增值税</t>
  </si>
  <si>
    <t>1010104</t>
  </si>
  <si>
    <t>改征增值税</t>
  </si>
  <si>
    <t>10103</t>
  </si>
  <si>
    <t>营业税</t>
  </si>
  <si>
    <t>10104</t>
  </si>
  <si>
    <t>企业所得税</t>
  </si>
  <si>
    <t>10106</t>
  </si>
  <si>
    <t>个人所得税</t>
  </si>
  <si>
    <t>10107</t>
  </si>
  <si>
    <t>资源税</t>
  </si>
  <si>
    <t>10109</t>
  </si>
  <si>
    <t>城市维护建设税</t>
  </si>
  <si>
    <t>10110</t>
  </si>
  <si>
    <t>房产税</t>
  </si>
  <si>
    <t>10111</t>
  </si>
  <si>
    <t>印花税</t>
  </si>
  <si>
    <t>10112</t>
  </si>
  <si>
    <t>城镇土地使用税</t>
  </si>
  <si>
    <t>10113</t>
  </si>
  <si>
    <t>土地增值税</t>
  </si>
  <si>
    <t>10114</t>
  </si>
  <si>
    <t>车船税</t>
  </si>
  <si>
    <t>10116</t>
  </si>
  <si>
    <t>车辆购置税</t>
  </si>
  <si>
    <t>10117</t>
  </si>
  <si>
    <t>关税</t>
  </si>
  <si>
    <t>10118</t>
  </si>
  <si>
    <t>耕地占用税</t>
  </si>
  <si>
    <t>10119</t>
  </si>
  <si>
    <t>契税</t>
  </si>
  <si>
    <t>环境保护税</t>
  </si>
  <si>
    <t>10199</t>
  </si>
  <si>
    <t>其他税收收入</t>
  </si>
  <si>
    <t>103</t>
  </si>
  <si>
    <t>非税收入</t>
  </si>
  <si>
    <t>10302</t>
  </si>
  <si>
    <t>专项收入</t>
  </si>
  <si>
    <t>1030201</t>
  </si>
  <si>
    <t>排污费收入</t>
  </si>
  <si>
    <t>103020101</t>
  </si>
  <si>
    <t>103020102</t>
  </si>
  <si>
    <t>海洋工程排污费收入</t>
  </si>
  <si>
    <t>1030202</t>
  </si>
  <si>
    <t>水资源费收入</t>
  </si>
  <si>
    <t>103020201</t>
  </si>
  <si>
    <t>三峡电站水资源费收入</t>
  </si>
  <si>
    <t>103020299</t>
  </si>
  <si>
    <t>其他水资源费收入</t>
  </si>
  <si>
    <t>1030203</t>
  </si>
  <si>
    <t>教育费附加收入</t>
  </si>
  <si>
    <t>1030206</t>
  </si>
  <si>
    <t>探矿权、采矿权使用费及价款收入</t>
  </si>
  <si>
    <t>103020601</t>
  </si>
  <si>
    <t>探矿权、采矿权使用费收入</t>
  </si>
  <si>
    <t>103020602</t>
  </si>
  <si>
    <t>探矿权、采矿权价款收入</t>
  </si>
  <si>
    <t>1030213</t>
  </si>
  <si>
    <t>草原植被恢复费收入</t>
  </si>
  <si>
    <t>1030215</t>
  </si>
  <si>
    <t>矿产资源专项收入</t>
  </si>
  <si>
    <t>103021501</t>
  </si>
  <si>
    <t>矿产资源补偿费收入</t>
  </si>
  <si>
    <t>103021502</t>
  </si>
  <si>
    <t>103021503</t>
  </si>
  <si>
    <t>1030216</t>
  </si>
  <si>
    <t>地方教育附加收入</t>
  </si>
  <si>
    <t>1030217</t>
  </si>
  <si>
    <t>文化事业建设费收入</t>
  </si>
  <si>
    <t>1030218</t>
  </si>
  <si>
    <t>残疾人就业保障金收入</t>
  </si>
  <si>
    <t>1030219</t>
  </si>
  <si>
    <t>教育资金收入</t>
  </si>
  <si>
    <t>1030220</t>
  </si>
  <si>
    <t>农田水利建设资金收入</t>
  </si>
  <si>
    <t>1030221</t>
  </si>
  <si>
    <t>育林基金收入</t>
  </si>
  <si>
    <t>1030222</t>
  </si>
  <si>
    <t>森林植被恢复费</t>
  </si>
  <si>
    <t>1030223</t>
  </si>
  <si>
    <t>水利建设专项收入</t>
  </si>
  <si>
    <t>1030299</t>
  </si>
  <si>
    <t>其他专项收入</t>
  </si>
  <si>
    <t>103029901</t>
  </si>
  <si>
    <t>广告收入</t>
  </si>
  <si>
    <t>103029996</t>
  </si>
  <si>
    <t>坝区耕地质量补偿费</t>
  </si>
  <si>
    <t>103029997</t>
  </si>
  <si>
    <t>矿业权出让金收入</t>
  </si>
  <si>
    <t>103029998</t>
  </si>
  <si>
    <t>矿产资源有偿使用费收入</t>
  </si>
  <si>
    <t>103029999</t>
  </si>
  <si>
    <t>10304</t>
  </si>
  <si>
    <t>行政事业性收费收入</t>
  </si>
  <si>
    <t>10305</t>
  </si>
  <si>
    <t>罚没收入</t>
  </si>
  <si>
    <t>其中：税务局</t>
  </si>
  <si>
    <t>10306</t>
  </si>
  <si>
    <t>国有资本经营收入</t>
  </si>
  <si>
    <t>1030601</t>
  </si>
  <si>
    <t>利润收入</t>
  </si>
  <si>
    <t>1030602</t>
  </si>
  <si>
    <t>股利、股息收入</t>
  </si>
  <si>
    <t>10307</t>
  </si>
  <si>
    <t>国有资源（资产）有偿使用收入</t>
  </si>
  <si>
    <t>10308</t>
  </si>
  <si>
    <t>捐赠收入</t>
  </si>
  <si>
    <t>1030801</t>
  </si>
  <si>
    <t>国外捐赠收入</t>
  </si>
  <si>
    <t>1030802</t>
  </si>
  <si>
    <t>国内捐赠收入</t>
  </si>
  <si>
    <t>10309</t>
  </si>
  <si>
    <t>政府住房基金收入</t>
  </si>
  <si>
    <t>1030901</t>
  </si>
  <si>
    <t>公共租赁租金收入</t>
  </si>
  <si>
    <t>10399</t>
  </si>
  <si>
    <t>其他收入</t>
  </si>
  <si>
    <t>二、政府性基金预算收入</t>
  </si>
  <si>
    <t>1030102</t>
  </si>
  <si>
    <t>农网还贷资金收入</t>
  </si>
  <si>
    <t>103010201</t>
  </si>
  <si>
    <t>中央农网还贷资金收入</t>
  </si>
  <si>
    <t>103010202</t>
  </si>
  <si>
    <t>地方农网还贷资金收入</t>
  </si>
  <si>
    <t>1030106</t>
  </si>
  <si>
    <t>铁路建设基金收入</t>
  </si>
  <si>
    <t>1030110</t>
  </si>
  <si>
    <t>民航发展基金收入</t>
  </si>
  <si>
    <t>1030112</t>
  </si>
  <si>
    <t>海南省高等级公路车辆通行附加费收入</t>
  </si>
  <si>
    <t>1030115</t>
  </si>
  <si>
    <t>港口建设费收入</t>
  </si>
  <si>
    <t>1030118</t>
  </si>
  <si>
    <t>散装水泥专项资金收入</t>
  </si>
  <si>
    <t>1030119</t>
  </si>
  <si>
    <t>新型墙体材料专项基金收入</t>
  </si>
  <si>
    <t>1030121</t>
  </si>
  <si>
    <t>旅游发展基金收入</t>
  </si>
  <si>
    <t>1030129</t>
  </si>
  <si>
    <t>国家电影事业发展专项资金收入</t>
  </si>
  <si>
    <t>1030131</t>
  </si>
  <si>
    <t>新菜地开发建设基金收入</t>
  </si>
  <si>
    <t>1030133</t>
  </si>
  <si>
    <t>新增建设用地土地有偿使用费收入</t>
  </si>
  <si>
    <t>103013301</t>
  </si>
  <si>
    <t>中央新增建设用地土地有偿使用费收入</t>
  </si>
  <si>
    <t>103013302</t>
  </si>
  <si>
    <t>地方新增建设用地土地有偿使用费收入</t>
  </si>
  <si>
    <t>1030139</t>
  </si>
  <si>
    <t>南水北调工程基金收入</t>
  </si>
  <si>
    <t>1030143</t>
  </si>
  <si>
    <t>103014301</t>
  </si>
  <si>
    <t>上缴管理费用</t>
  </si>
  <si>
    <t>103014302</t>
  </si>
  <si>
    <t>计提公共租赁住房资金</t>
  </si>
  <si>
    <t>103014304</t>
  </si>
  <si>
    <t>公共租赁住房租金收入</t>
  </si>
  <si>
    <t>103014305</t>
  </si>
  <si>
    <t>配建商业设施租售收入</t>
  </si>
  <si>
    <t>103014399</t>
  </si>
  <si>
    <t>其他政府住房基金收入</t>
  </si>
  <si>
    <t>1030144</t>
  </si>
  <si>
    <t>城市公用事业附加收入</t>
  </si>
  <si>
    <t>1030146</t>
  </si>
  <si>
    <t>国有土地收益基金收入</t>
  </si>
  <si>
    <t>1030147</t>
  </si>
  <si>
    <t>农业土地开发资金收入</t>
  </si>
  <si>
    <t>1030148</t>
  </si>
  <si>
    <t>103014801</t>
  </si>
  <si>
    <t>土地出让价款收入</t>
  </si>
  <si>
    <t>103014802</t>
  </si>
  <si>
    <t>补缴的土地价款</t>
  </si>
  <si>
    <t>103014803</t>
  </si>
  <si>
    <t>划拨土地收入</t>
  </si>
  <si>
    <t>云南水利建设专项资金</t>
  </si>
  <si>
    <t>保障性住房建设资金</t>
  </si>
  <si>
    <t>廉租住房保障资金</t>
  </si>
  <si>
    <t>失地农民养风险准备金</t>
  </si>
  <si>
    <t>103014898</t>
  </si>
  <si>
    <t>缴纳新增建设用地土地有偿使用费</t>
  </si>
  <si>
    <t>103014899</t>
  </si>
  <si>
    <t>其他土地出让收入</t>
  </si>
  <si>
    <t>1030149</t>
  </si>
  <si>
    <t>大中型水库移民后期扶持基金收入</t>
  </si>
  <si>
    <t>1030150</t>
  </si>
  <si>
    <t>大中型水库库区基金收入</t>
  </si>
  <si>
    <t>103015001</t>
  </si>
  <si>
    <t>中央大中型水库库区基金收入</t>
  </si>
  <si>
    <t>103015002</t>
  </si>
  <si>
    <t>地方大中型水库库区基金收入</t>
  </si>
  <si>
    <t>1030152</t>
  </si>
  <si>
    <t>三峡水库库区基金收入</t>
  </si>
  <si>
    <t>1030153</t>
  </si>
  <si>
    <t>中央特别国债经营基金收入</t>
  </si>
  <si>
    <t>1030154</t>
  </si>
  <si>
    <t>中央特别国债经营基金财务收入</t>
  </si>
  <si>
    <t>1030155</t>
  </si>
  <si>
    <t>彩票公益金收入</t>
  </si>
  <si>
    <t>103015501</t>
  </si>
  <si>
    <t>福利彩票公益金收入</t>
  </si>
  <si>
    <t>103015502</t>
  </si>
  <si>
    <t>体育彩票公益金收入</t>
  </si>
  <si>
    <t>1030156</t>
  </si>
  <si>
    <t>1030157</t>
  </si>
  <si>
    <t>小型水库移民扶助基金收入</t>
  </si>
  <si>
    <t>1030158</t>
  </si>
  <si>
    <t>国家重大水利工程建设基金收入</t>
  </si>
  <si>
    <t>103015801</t>
  </si>
  <si>
    <t>南水北调工程建设资金</t>
  </si>
  <si>
    <t>103015802</t>
  </si>
  <si>
    <t>三峡工程后续工作资金</t>
  </si>
  <si>
    <t>103015803</t>
  </si>
  <si>
    <t>省级重大水利工程建设资金</t>
  </si>
  <si>
    <t>1030159</t>
  </si>
  <si>
    <t>车辆通行费</t>
  </si>
  <si>
    <t>1030166</t>
  </si>
  <si>
    <t>核电站乏燃料处理处置基金收入</t>
  </si>
  <si>
    <t>1030168</t>
  </si>
  <si>
    <t>可再生能源电价附加收入</t>
  </si>
  <si>
    <t>1030171</t>
  </si>
  <si>
    <t>船舶油污损害赔偿基金收入</t>
  </si>
  <si>
    <t>1030172</t>
  </si>
  <si>
    <t>铁路资产变现收入</t>
  </si>
  <si>
    <t>1030173</t>
  </si>
  <si>
    <t>电力改革预留资产变现收入</t>
  </si>
  <si>
    <t>1030174</t>
  </si>
  <si>
    <t>无线电频率占用费</t>
  </si>
  <si>
    <t>1030175</t>
  </si>
  <si>
    <t>废弃电器电子产品处理基金收入</t>
  </si>
  <si>
    <t>103017501</t>
  </si>
  <si>
    <t>国家税务局征收的废弃电器电子产品处理基金收入</t>
  </si>
  <si>
    <t>103017502</t>
  </si>
  <si>
    <t>海关征收的废弃电器电子产品处理基金收入</t>
  </si>
  <si>
    <t>1030176</t>
  </si>
  <si>
    <t>水土保持补偿费收入</t>
  </si>
  <si>
    <t>1030177</t>
  </si>
  <si>
    <t>烟草企业上缴专项收入</t>
  </si>
  <si>
    <t>1030178</t>
  </si>
  <si>
    <t>污水处理费收入</t>
  </si>
  <si>
    <t>1030180</t>
  </si>
  <si>
    <t>彩票发行机构和彩票销售机构的业务费用</t>
  </si>
  <si>
    <t>103018001</t>
  </si>
  <si>
    <t>福利彩票发行机构的业务费用</t>
  </si>
  <si>
    <t>103018002</t>
  </si>
  <si>
    <t>体育彩票发行机构的业务费用</t>
  </si>
  <si>
    <t>103018003</t>
  </si>
  <si>
    <t>福利彩票销售机构的业务费用</t>
  </si>
  <si>
    <t>103018004</t>
  </si>
  <si>
    <t>体育彩票销售机构的业务费用</t>
  </si>
  <si>
    <t>103018005</t>
  </si>
  <si>
    <t>彩票兑奖周转金</t>
  </si>
  <si>
    <t>103018006</t>
  </si>
  <si>
    <t>彩票发行销售风险基金</t>
  </si>
  <si>
    <t>103018007</t>
  </si>
  <si>
    <t>彩票市场调控资金收入</t>
  </si>
  <si>
    <t>1030199</t>
  </si>
  <si>
    <t>其他政府性基金收入</t>
  </si>
  <si>
    <t>其他地方自行试点项目收益专项债券对应项目专项收入</t>
  </si>
  <si>
    <t>11011102地方政府专项债务转贷收入</t>
  </si>
  <si>
    <t>政府收费公路专项债券转贷收入</t>
  </si>
  <si>
    <t>棚户区改造专项债券转贷收入</t>
  </si>
  <si>
    <t>其他地方自行试点项目收益专项债券转贷收入</t>
  </si>
  <si>
    <t>分部门：市税务局</t>
  </si>
  <si>
    <t xml:space="preserve">       市财政局一般公共预算收入</t>
  </si>
  <si>
    <t>土地</t>
  </si>
  <si>
    <t>表三</t>
  </si>
  <si>
    <r>
      <rPr>
        <sz val="16"/>
        <rFont val="宋体"/>
        <charset val="134"/>
      </rPr>
      <t>景洪市</t>
    </r>
    <r>
      <rPr>
        <sz val="16"/>
        <rFont val="Arial"/>
        <charset val="134"/>
      </rPr>
      <t>2020</t>
    </r>
    <r>
      <rPr>
        <sz val="16"/>
        <rFont val="宋体"/>
        <charset val="134"/>
      </rPr>
      <t>年地方财政支出预算调整明细表</t>
    </r>
  </si>
  <si>
    <t>编制单位：景洪市财政局</t>
  </si>
  <si>
    <t>科 目 编 码</t>
  </si>
  <si>
    <t>科目名称</t>
  </si>
  <si>
    <t>2020年年初预算</t>
  </si>
  <si>
    <t>合计</t>
  </si>
  <si>
    <t>上级专项经费</t>
  </si>
  <si>
    <t>基本支出</t>
  </si>
  <si>
    <t>本级项目经费</t>
  </si>
  <si>
    <t>备注</t>
  </si>
  <si>
    <t>**</t>
  </si>
  <si>
    <t>1</t>
  </si>
  <si>
    <t>一、一般公共预算支出</t>
  </si>
  <si>
    <t>201</t>
  </si>
  <si>
    <t xml:space="preserve">    一般公共服务支出</t>
  </si>
  <si>
    <t>20101</t>
  </si>
  <si>
    <t xml:space="preserve">      人大事务</t>
  </si>
  <si>
    <t>2010101</t>
  </si>
  <si>
    <t xml:space="preserve">        行政运行</t>
  </si>
  <si>
    <t>2010102</t>
  </si>
  <si>
    <t xml:space="preserve">        一般行政管理事务</t>
  </si>
  <si>
    <t>人大会议</t>
  </si>
  <si>
    <t>2010106</t>
  </si>
  <si>
    <t xml:space="preserve">        人大监督</t>
  </si>
  <si>
    <t>2010107</t>
  </si>
  <si>
    <t xml:space="preserve">        人大代表履职能力提升</t>
  </si>
  <si>
    <t>2010108</t>
  </si>
  <si>
    <t xml:space="preserve">        代表工作</t>
  </si>
  <si>
    <t xml:space="preserve">      其他人大事务支出</t>
  </si>
  <si>
    <t>20102</t>
  </si>
  <si>
    <t xml:space="preserve">      政协事务</t>
  </si>
  <si>
    <t>2010201</t>
  </si>
  <si>
    <t>2010202</t>
  </si>
  <si>
    <t xml:space="preserve">      政协会议</t>
  </si>
  <si>
    <t>2010205</t>
  </si>
  <si>
    <t xml:space="preserve">        委员视察</t>
  </si>
  <si>
    <t>2010206</t>
  </si>
  <si>
    <t xml:space="preserve">        参政议政</t>
  </si>
  <si>
    <t>2010299</t>
  </si>
  <si>
    <t xml:space="preserve">        其他政协事务支出</t>
  </si>
  <si>
    <t>20103</t>
  </si>
  <si>
    <t xml:space="preserve">      政府办公厅（室）及相关机构事务</t>
  </si>
  <si>
    <t>2010301</t>
  </si>
  <si>
    <t>2010302</t>
  </si>
  <si>
    <t>2010304</t>
  </si>
  <si>
    <t xml:space="preserve">        专项服务</t>
  </si>
  <si>
    <t xml:space="preserve">      信访事务</t>
  </si>
  <si>
    <t>2010350</t>
  </si>
  <si>
    <t xml:space="preserve">        事业运行</t>
  </si>
  <si>
    <t>2010399</t>
  </si>
  <si>
    <t xml:space="preserve">        其他政府办公厅（室）及相关机构事务支出</t>
  </si>
  <si>
    <t>20104</t>
  </si>
  <si>
    <t xml:space="preserve">      发展与改革事务</t>
  </si>
  <si>
    <t>2010401</t>
  </si>
  <si>
    <r>
      <rPr>
        <sz val="11"/>
        <rFont val="Times New Roman"/>
        <charset val="1"/>
      </rPr>
      <t xml:space="preserve">                </t>
    </r>
    <r>
      <rPr>
        <sz val="11"/>
        <rFont val="宋体"/>
        <charset val="1"/>
      </rPr>
      <t>行政运行</t>
    </r>
  </si>
  <si>
    <r>
      <rPr>
        <sz val="11"/>
        <rFont val="Times New Roman"/>
        <charset val="1"/>
      </rPr>
      <t xml:space="preserve">           </t>
    </r>
    <r>
      <rPr>
        <sz val="11"/>
        <rFont val="宋体"/>
        <charset val="1"/>
      </rPr>
      <t>物价管理</t>
    </r>
  </si>
  <si>
    <t>2010499</t>
  </si>
  <si>
    <r>
      <rPr>
        <sz val="11"/>
        <rFont val="Times New Roman"/>
        <charset val="1"/>
      </rPr>
      <t xml:space="preserve">               </t>
    </r>
    <r>
      <rPr>
        <sz val="11"/>
        <rFont val="宋体"/>
        <charset val="1"/>
      </rPr>
      <t>其他发展与改革事务支出</t>
    </r>
  </si>
  <si>
    <t>20105</t>
  </si>
  <si>
    <t xml:space="preserve">      统计信息事务</t>
  </si>
  <si>
    <t>2010501</t>
  </si>
  <si>
    <t>2010505</t>
  </si>
  <si>
    <t xml:space="preserve">        专项统计业务</t>
  </si>
  <si>
    <t>2010507</t>
  </si>
  <si>
    <t xml:space="preserve">        专项普查活动</t>
  </si>
  <si>
    <t>2010508</t>
  </si>
  <si>
    <t xml:space="preserve">        统计抽样调查</t>
  </si>
  <si>
    <t>2010550</t>
  </si>
  <si>
    <t xml:space="preserve">      其他统计信息事务支出</t>
  </si>
  <si>
    <t>20106</t>
  </si>
  <si>
    <t xml:space="preserve">      财政事务</t>
  </si>
  <si>
    <t>2010601</t>
  </si>
  <si>
    <t>2010602</t>
  </si>
  <si>
    <t xml:space="preserve">       一般行政管理事务</t>
  </si>
  <si>
    <t>2010605</t>
  </si>
  <si>
    <t xml:space="preserve">        财政国库业务</t>
  </si>
  <si>
    <t>2010607</t>
  </si>
  <si>
    <t xml:space="preserve">        信息化建设</t>
  </si>
  <si>
    <t>2010608</t>
  </si>
  <si>
    <t xml:space="preserve">        财政委托业务支出</t>
  </si>
  <si>
    <t>2010650</t>
  </si>
  <si>
    <t>2010699</t>
  </si>
  <si>
    <t xml:space="preserve">        其他财政事务支出</t>
  </si>
  <si>
    <t>20107</t>
  </si>
  <si>
    <r>
      <rPr>
        <sz val="11"/>
        <rFont val="Times New Roman"/>
        <charset val="1"/>
      </rPr>
      <t xml:space="preserve">  </t>
    </r>
    <r>
      <rPr>
        <sz val="11"/>
        <rFont val="宋体"/>
        <charset val="1"/>
      </rPr>
      <t>税收事务</t>
    </r>
  </si>
  <si>
    <t>2010701</t>
  </si>
  <si>
    <r>
      <rPr>
        <sz val="11"/>
        <rFont val="Times New Roman"/>
        <charset val="1"/>
      </rPr>
      <t xml:space="preserve">    </t>
    </r>
    <r>
      <rPr>
        <sz val="11"/>
        <rFont val="宋体"/>
        <charset val="1"/>
      </rPr>
      <t>行政运行</t>
    </r>
  </si>
  <si>
    <t xml:space="preserve">  其他税收事务支出</t>
  </si>
  <si>
    <t>20108</t>
  </si>
  <si>
    <t xml:space="preserve">      审计事务</t>
  </si>
  <si>
    <t>2010801</t>
  </si>
  <si>
    <t>2010804</t>
  </si>
  <si>
    <t xml:space="preserve">        审计业务</t>
  </si>
  <si>
    <t>20109</t>
  </si>
  <si>
    <t xml:space="preserve">      海关事务</t>
  </si>
  <si>
    <t>2010902</t>
  </si>
  <si>
    <r>
      <rPr>
        <sz val="11"/>
        <rFont val="Times New Roman"/>
        <charset val="134"/>
      </rPr>
      <t xml:space="preserve">                </t>
    </r>
    <r>
      <rPr>
        <sz val="11"/>
        <rFont val="宋体"/>
        <charset val="134"/>
      </rPr>
      <t>一般行政管理事务</t>
    </r>
  </si>
  <si>
    <r>
      <rPr>
        <sz val="11"/>
        <rFont val="Times New Roman"/>
        <charset val="134"/>
      </rPr>
      <t xml:space="preserve">               </t>
    </r>
    <r>
      <rPr>
        <sz val="11"/>
        <rFont val="宋体"/>
        <charset val="134"/>
      </rPr>
      <t>其他海关事务支出</t>
    </r>
  </si>
  <si>
    <t>20110</t>
  </si>
  <si>
    <t xml:space="preserve">      人力资源事务</t>
  </si>
  <si>
    <t>2011001</t>
  </si>
  <si>
    <t>2011002</t>
  </si>
  <si>
    <t>2011050</t>
  </si>
  <si>
    <t>2011099</t>
  </si>
  <si>
    <t xml:space="preserve">        其他人力资源事务支出</t>
  </si>
  <si>
    <t>20111</t>
  </si>
  <si>
    <t xml:space="preserve">      纪检监察事务</t>
  </si>
  <si>
    <t>2011101</t>
  </si>
  <si>
    <t>2011102</t>
  </si>
  <si>
    <t>2011104</t>
  </si>
  <si>
    <t xml:space="preserve">        大案要案查处</t>
  </si>
  <si>
    <t>2011199</t>
  </si>
  <si>
    <t xml:space="preserve">        其他纪检监察事务支出</t>
  </si>
  <si>
    <t>20113</t>
  </si>
  <si>
    <t xml:space="preserve">      商贸事务</t>
  </si>
  <si>
    <t>2011301</t>
  </si>
  <si>
    <t>2011308</t>
  </si>
  <si>
    <t xml:space="preserve">        招商引资</t>
  </si>
  <si>
    <t>2011350</t>
  </si>
  <si>
    <t>2011399</t>
  </si>
  <si>
    <t xml:space="preserve">        其他商贸事务支出</t>
  </si>
  <si>
    <t>20123</t>
  </si>
  <si>
    <t xml:space="preserve">      民族事务</t>
  </si>
  <si>
    <t>2012301</t>
  </si>
  <si>
    <t>2012304</t>
  </si>
  <si>
    <t xml:space="preserve">        民族工作专项</t>
  </si>
  <si>
    <t>2012399</t>
  </si>
  <si>
    <t xml:space="preserve">        其他民族事务支出</t>
  </si>
  <si>
    <t>20126</t>
  </si>
  <si>
    <t xml:space="preserve">      档案事务</t>
  </si>
  <si>
    <t>2012601</t>
  </si>
  <si>
    <t>2012604</t>
  </si>
  <si>
    <t xml:space="preserve">        档案馆</t>
  </si>
  <si>
    <t>2012699</t>
  </si>
  <si>
    <t xml:space="preserve">        其他档案事务支出</t>
  </si>
  <si>
    <t>20128</t>
  </si>
  <si>
    <t xml:space="preserve">      民主党派及工商联事务</t>
  </si>
  <si>
    <t>2012801</t>
  </si>
  <si>
    <t>2012802</t>
  </si>
  <si>
    <t xml:space="preserve">      其他民主党派及工商联事务支出</t>
  </si>
  <si>
    <t>20129</t>
  </si>
  <si>
    <t xml:space="preserve">      群众团体事务</t>
  </si>
  <si>
    <t>2012901</t>
  </si>
  <si>
    <t>2012902</t>
  </si>
  <si>
    <t>2012999</t>
  </si>
  <si>
    <t xml:space="preserve">        其他群众团体事务支出</t>
  </si>
  <si>
    <t>20131</t>
  </si>
  <si>
    <t xml:space="preserve">      党委办公厅（室）及相关机构事务</t>
  </si>
  <si>
    <t>2013101</t>
  </si>
  <si>
    <t>2013102</t>
  </si>
  <si>
    <t>2013105</t>
  </si>
  <si>
    <t xml:space="preserve">        专项业务</t>
  </si>
  <si>
    <t>2013199</t>
  </si>
  <si>
    <t xml:space="preserve">        其他党委办公厅（室）及相关机构事务支出</t>
  </si>
  <si>
    <t>20132</t>
  </si>
  <si>
    <t xml:space="preserve">      组织事务</t>
  </si>
  <si>
    <t>2013201</t>
  </si>
  <si>
    <t>2013299</t>
  </si>
  <si>
    <t xml:space="preserve">        其他组织事务支出</t>
  </si>
  <si>
    <t>调增19.3万元，调减12万元</t>
  </si>
  <si>
    <t>20133</t>
  </si>
  <si>
    <t xml:space="preserve">      宣传事务</t>
  </si>
  <si>
    <t>2013301</t>
  </si>
  <si>
    <t>2013399</t>
  </si>
  <si>
    <t xml:space="preserve">        其他宣传事务支出</t>
  </si>
  <si>
    <t>20134</t>
  </si>
  <si>
    <t xml:space="preserve">      统战事务</t>
  </si>
  <si>
    <t>2013401</t>
  </si>
  <si>
    <t>2013404</t>
  </si>
  <si>
    <t xml:space="preserve">      宗教事务</t>
  </si>
  <si>
    <t>2013499</t>
  </si>
  <si>
    <t xml:space="preserve">        其他统战事务支出</t>
  </si>
  <si>
    <t>20135</t>
  </si>
  <si>
    <t xml:space="preserve">      对外联络事务</t>
  </si>
  <si>
    <t>2013501</t>
  </si>
  <si>
    <t xml:space="preserve">      其他对外联络事务支出</t>
  </si>
  <si>
    <t xml:space="preserve">    其他共产党事务支出</t>
  </si>
  <si>
    <t xml:space="preserve">        其他共产党事务支出</t>
  </si>
  <si>
    <t>20138</t>
  </si>
  <si>
    <t xml:space="preserve">      市场监督管理事务</t>
  </si>
  <si>
    <t>2013801</t>
  </si>
  <si>
    <t xml:space="preserve">         行政运行</t>
  </si>
  <si>
    <t>2013805</t>
  </si>
  <si>
    <t xml:space="preserve">       市场秩序执法</t>
  </si>
  <si>
    <t>2013850</t>
  </si>
  <si>
    <t xml:space="preserve">         事业运行</t>
  </si>
  <si>
    <t>2013899</t>
  </si>
  <si>
    <t xml:space="preserve">         其他市场监督管理事务</t>
  </si>
  <si>
    <t xml:space="preserve">    其他一般公共服务支出</t>
  </si>
  <si>
    <t xml:space="preserve">      其他一般公共服务支出</t>
  </si>
  <si>
    <t>203</t>
  </si>
  <si>
    <t xml:space="preserve">    国防支出</t>
  </si>
  <si>
    <t>20306</t>
  </si>
  <si>
    <t xml:space="preserve">      国防动员</t>
  </si>
  <si>
    <t>2030601</t>
  </si>
  <si>
    <r>
      <rPr>
        <sz val="11"/>
        <rFont val="Times New Roman"/>
        <charset val="134"/>
      </rPr>
      <t xml:space="preserve">           </t>
    </r>
    <r>
      <rPr>
        <sz val="11"/>
        <rFont val="宋体"/>
        <charset val="134"/>
      </rPr>
      <t>兵役征集</t>
    </r>
  </si>
  <si>
    <t>2030603</t>
  </si>
  <si>
    <r>
      <rPr>
        <sz val="11"/>
        <rFont val="Times New Roman"/>
        <charset val="134"/>
      </rPr>
      <t xml:space="preserve">               </t>
    </r>
    <r>
      <rPr>
        <sz val="11"/>
        <rFont val="宋体"/>
        <charset val="134"/>
      </rPr>
      <t>人民防空</t>
    </r>
  </si>
  <si>
    <t>2030607</t>
  </si>
  <si>
    <r>
      <rPr>
        <sz val="11"/>
        <rFont val="Times New Roman"/>
        <charset val="134"/>
      </rPr>
      <t xml:space="preserve">                </t>
    </r>
    <r>
      <rPr>
        <sz val="11"/>
        <rFont val="宋体"/>
        <charset val="134"/>
      </rPr>
      <t>民兵</t>
    </r>
  </si>
  <si>
    <r>
      <rPr>
        <sz val="11"/>
        <rFont val="Times New Roman"/>
        <charset val="134"/>
      </rPr>
      <t xml:space="preserve">               </t>
    </r>
    <r>
      <rPr>
        <sz val="11"/>
        <rFont val="宋体"/>
        <charset val="134"/>
      </rPr>
      <t>边海防</t>
    </r>
  </si>
  <si>
    <t xml:space="preserve">    其他国防支出</t>
  </si>
  <si>
    <t xml:space="preserve">      其他国防支出</t>
  </si>
  <si>
    <t>204</t>
  </si>
  <si>
    <t xml:space="preserve">    公共安全支出</t>
  </si>
  <si>
    <t>20401</t>
  </si>
  <si>
    <t xml:space="preserve">      武装警察部队</t>
  </si>
  <si>
    <t>2040101</t>
  </si>
  <si>
    <t xml:space="preserve">        武装警察部队</t>
  </si>
  <si>
    <t xml:space="preserve">      边防</t>
  </si>
  <si>
    <t xml:space="preserve">      消防</t>
  </si>
  <si>
    <t>20402</t>
  </si>
  <si>
    <t xml:space="preserve">      公安</t>
  </si>
  <si>
    <t>2040201</t>
  </si>
  <si>
    <t>2040202</t>
  </si>
  <si>
    <t>调增10万元，调减17.8125万元</t>
  </si>
  <si>
    <t xml:space="preserve">      治安管理</t>
  </si>
  <si>
    <t xml:space="preserve">      国内安全保卫</t>
  </si>
  <si>
    <t xml:space="preserve">      刑事侦查</t>
  </si>
  <si>
    <t xml:space="preserve">      经济犯罪侦查</t>
  </si>
  <si>
    <t xml:space="preserve">      出入境管理</t>
  </si>
  <si>
    <t xml:space="preserve">      禁毒管理</t>
  </si>
  <si>
    <t xml:space="preserve">      道路交通管理</t>
  </si>
  <si>
    <t xml:space="preserve">      网络侦控管理</t>
  </si>
  <si>
    <t xml:space="preserve">      反恐怖</t>
  </si>
  <si>
    <t xml:space="preserve">      拘押收教场所管理</t>
  </si>
  <si>
    <t>2040219</t>
  </si>
  <si>
    <t>2040220</t>
  </si>
  <si>
    <t xml:space="preserve">        执法办案</t>
  </si>
  <si>
    <t>2040299</t>
  </si>
  <si>
    <t xml:space="preserve">        其他公安支出</t>
  </si>
  <si>
    <t>20404</t>
  </si>
  <si>
    <t xml:space="preserve">      检察</t>
  </si>
  <si>
    <t>2040401</t>
  </si>
  <si>
    <t>20405</t>
  </si>
  <si>
    <t xml:space="preserve">      法院</t>
  </si>
  <si>
    <t>2040501</t>
  </si>
  <si>
    <t>20406</t>
  </si>
  <si>
    <t xml:space="preserve">      司法</t>
  </si>
  <si>
    <t>2040601</t>
  </si>
  <si>
    <t>2040604</t>
  </si>
  <si>
    <t xml:space="preserve">        基层司法业务</t>
  </si>
  <si>
    <t>2040605</t>
  </si>
  <si>
    <t xml:space="preserve">        普法宣传</t>
  </si>
  <si>
    <t>2040607</t>
  </si>
  <si>
    <t xml:space="preserve">        法律援助</t>
  </si>
  <si>
    <t>2040610</t>
  </si>
  <si>
    <t xml:space="preserve">        社区矫正</t>
  </si>
  <si>
    <t>2040613</t>
  </si>
  <si>
    <t>2040699</t>
  </si>
  <si>
    <t xml:space="preserve">        其他司法支出</t>
  </si>
  <si>
    <t>20409</t>
  </si>
  <si>
    <t xml:space="preserve">      国家保密</t>
  </si>
  <si>
    <t>2040901</t>
  </si>
  <si>
    <t>2040904</t>
  </si>
  <si>
    <t xml:space="preserve">        保密技术</t>
  </si>
  <si>
    <t>2040905</t>
  </si>
  <si>
    <t xml:space="preserve">        保密管理</t>
  </si>
  <si>
    <t xml:space="preserve">     其他公共安全支出</t>
  </si>
  <si>
    <t xml:space="preserve">        其他公共安全支出</t>
  </si>
  <si>
    <t>205</t>
  </si>
  <si>
    <t xml:space="preserve">    教育支出</t>
  </si>
  <si>
    <t>20501</t>
  </si>
  <si>
    <t xml:space="preserve">      教育管理事务</t>
  </si>
  <si>
    <t>2050101</t>
  </si>
  <si>
    <t>2050199</t>
  </si>
  <si>
    <t xml:space="preserve">        其他教育管理事务支出</t>
  </si>
  <si>
    <t>20502</t>
  </si>
  <si>
    <t xml:space="preserve">      普通教育</t>
  </si>
  <si>
    <t>2050201</t>
  </si>
  <si>
    <t xml:space="preserve">        学前教育</t>
  </si>
  <si>
    <t>调增200.44万元，调减237.25万元</t>
  </si>
  <si>
    <t>2050202</t>
  </si>
  <si>
    <t xml:space="preserve">        小学教育</t>
  </si>
  <si>
    <t>调增101.38万元，调减27.77万元</t>
  </si>
  <si>
    <t>2050203</t>
  </si>
  <si>
    <t xml:space="preserve">        初中教育</t>
  </si>
  <si>
    <t>调增75.063194万元，调减6.234695万元</t>
  </si>
  <si>
    <t>2050204</t>
  </si>
  <si>
    <t xml:space="preserve">        高中教育</t>
  </si>
  <si>
    <t>调增147.689291万元，调减4.120427万元</t>
  </si>
  <si>
    <t xml:space="preserve">      高等教育</t>
  </si>
  <si>
    <t>2050299</t>
  </si>
  <si>
    <t xml:space="preserve">        其他普通教育支出</t>
  </si>
  <si>
    <t>20503</t>
  </si>
  <si>
    <t xml:space="preserve">      职业教育</t>
  </si>
  <si>
    <t xml:space="preserve">      中专教育</t>
  </si>
  <si>
    <t>2050304</t>
  </si>
  <si>
    <t xml:space="preserve">        职业高中教育</t>
  </si>
  <si>
    <t xml:space="preserve">        高等职业教育</t>
  </si>
  <si>
    <t xml:space="preserve">      其他职业教育支出</t>
  </si>
  <si>
    <t>20507</t>
  </si>
  <si>
    <t xml:space="preserve">      特殊教育</t>
  </si>
  <si>
    <t>2050701</t>
  </si>
  <si>
    <t xml:space="preserve">        特殊学校教育</t>
  </si>
  <si>
    <t>20508</t>
  </si>
  <si>
    <t xml:space="preserve">      进修及培训</t>
  </si>
  <si>
    <t>2050801</t>
  </si>
  <si>
    <t xml:space="preserve">        教师进修</t>
  </si>
  <si>
    <t>2050802</t>
  </si>
  <si>
    <t xml:space="preserve">        干部教育</t>
  </si>
  <si>
    <t xml:space="preserve">      其他进修及培训</t>
  </si>
  <si>
    <t>20509</t>
  </si>
  <si>
    <t xml:space="preserve">      教育费附加安排的支出</t>
  </si>
  <si>
    <t>2050999</t>
  </si>
  <si>
    <t xml:space="preserve">        其他教育费附加安排的支出</t>
  </si>
  <si>
    <t>20599</t>
  </si>
  <si>
    <t xml:space="preserve">      其他教育支出</t>
  </si>
  <si>
    <t>2059999</t>
  </si>
  <si>
    <t xml:space="preserve">        其他教育支出</t>
  </si>
  <si>
    <t>206</t>
  </si>
  <si>
    <t xml:space="preserve">    科学技术支出</t>
  </si>
  <si>
    <t>20601</t>
  </si>
  <si>
    <t xml:space="preserve">        科学技术管理事务</t>
  </si>
  <si>
    <t>2060101</t>
  </si>
  <si>
    <t>20604</t>
  </si>
  <si>
    <t xml:space="preserve">      技术研究与开发</t>
  </si>
  <si>
    <t xml:space="preserve">        应用技术研究与开发</t>
  </si>
  <si>
    <t xml:space="preserve">      产业技术研究与开发</t>
  </si>
  <si>
    <t xml:space="preserve">      科技成果转化与扩散</t>
  </si>
  <si>
    <t xml:space="preserve">    科学技术普及</t>
  </si>
  <si>
    <t xml:space="preserve">      科普活动</t>
  </si>
  <si>
    <t xml:space="preserve">      其他科学技术普及支出</t>
  </si>
  <si>
    <t xml:space="preserve">    其他科学技术支出</t>
  </si>
  <si>
    <t xml:space="preserve">      其他科学技术支出</t>
  </si>
  <si>
    <t>20607</t>
  </si>
  <si>
    <t xml:space="preserve">  科学技术普及</t>
  </si>
  <si>
    <t>2060701</t>
  </si>
  <si>
    <t xml:space="preserve">    机构运行</t>
  </si>
  <si>
    <t>2060702</t>
  </si>
  <si>
    <t xml:space="preserve">    科普活动</t>
  </si>
  <si>
    <t xml:space="preserve">    其他技术研究与开发支出</t>
  </si>
  <si>
    <t>207</t>
  </si>
  <si>
    <t xml:space="preserve">    文化旅游体育与传媒支出</t>
  </si>
  <si>
    <t>20701</t>
  </si>
  <si>
    <t xml:space="preserve">      文化和旅游</t>
  </si>
  <si>
    <t>2070101</t>
  </si>
  <si>
    <r>
      <rPr>
        <sz val="11"/>
        <rFont val="Times New Roman"/>
        <charset val="134"/>
      </rPr>
      <t xml:space="preserve">                 </t>
    </r>
    <r>
      <rPr>
        <sz val="11"/>
        <rFont val="宋体"/>
        <charset val="134"/>
      </rPr>
      <t>行政运行</t>
    </r>
  </si>
  <si>
    <t>2070104</t>
  </si>
  <si>
    <r>
      <rPr>
        <sz val="11"/>
        <rFont val="Times New Roman"/>
        <charset val="134"/>
      </rPr>
      <t xml:space="preserve">                 </t>
    </r>
    <r>
      <rPr>
        <sz val="11"/>
        <rFont val="宋体"/>
        <charset val="134"/>
      </rPr>
      <t>图书馆</t>
    </r>
  </si>
  <si>
    <t>2070107</t>
  </si>
  <si>
    <r>
      <rPr>
        <sz val="11"/>
        <rFont val="Times New Roman"/>
        <charset val="134"/>
      </rPr>
      <t xml:space="preserve">                 </t>
    </r>
    <r>
      <rPr>
        <sz val="11"/>
        <rFont val="宋体"/>
        <charset val="134"/>
      </rPr>
      <t>艺术表演团体</t>
    </r>
  </si>
  <si>
    <t>2070109</t>
  </si>
  <si>
    <r>
      <rPr>
        <sz val="11"/>
        <rFont val="Times New Roman"/>
        <charset val="134"/>
      </rPr>
      <t xml:space="preserve">                 </t>
    </r>
    <r>
      <rPr>
        <sz val="11"/>
        <rFont val="宋体"/>
        <charset val="134"/>
      </rPr>
      <t>群众文化</t>
    </r>
  </si>
  <si>
    <r>
      <rPr>
        <sz val="11"/>
        <rFont val="Times New Roman"/>
        <charset val="134"/>
      </rPr>
      <t xml:space="preserve">                 </t>
    </r>
    <r>
      <rPr>
        <sz val="11"/>
        <rFont val="宋体"/>
        <charset val="134"/>
      </rPr>
      <t>文化创作与保护</t>
    </r>
  </si>
  <si>
    <t>2070112</t>
  </si>
  <si>
    <r>
      <rPr>
        <sz val="11"/>
        <rFont val="Times New Roman"/>
        <charset val="134"/>
      </rPr>
      <t xml:space="preserve">                </t>
    </r>
    <r>
      <rPr>
        <sz val="11"/>
        <rFont val="宋体"/>
        <charset val="134"/>
      </rPr>
      <t>文化和旅游市场管理</t>
    </r>
  </si>
  <si>
    <t>2070113</t>
  </si>
  <si>
    <r>
      <rPr>
        <sz val="11"/>
        <rFont val="Times New Roman"/>
        <charset val="134"/>
      </rPr>
      <t xml:space="preserve">                </t>
    </r>
    <r>
      <rPr>
        <sz val="11"/>
        <rFont val="宋体"/>
        <charset val="134"/>
      </rPr>
      <t>旅游宣传</t>
    </r>
  </si>
  <si>
    <t>2070199</t>
  </si>
  <si>
    <r>
      <rPr>
        <sz val="11"/>
        <rFont val="Times New Roman"/>
        <charset val="134"/>
      </rPr>
      <t xml:space="preserve">                </t>
    </r>
    <r>
      <rPr>
        <sz val="11"/>
        <rFont val="宋体"/>
        <charset val="134"/>
      </rPr>
      <t>其他文化和旅游支出</t>
    </r>
  </si>
  <si>
    <t>20703</t>
  </si>
  <si>
    <t xml:space="preserve">      体育</t>
  </si>
  <si>
    <t>2070399</t>
  </si>
  <si>
    <t xml:space="preserve">        其他体育支出</t>
  </si>
  <si>
    <t>20708</t>
  </si>
  <si>
    <t xml:space="preserve">      广播电视</t>
  </si>
  <si>
    <t>2070805</t>
  </si>
  <si>
    <t xml:space="preserve">        电视</t>
  </si>
  <si>
    <t>2070899</t>
  </si>
  <si>
    <t xml:space="preserve">        其他广播电视支出</t>
  </si>
  <si>
    <t xml:space="preserve">    其他文化体育与传媒支出(款)</t>
  </si>
  <si>
    <t xml:space="preserve">      文化产业发展专项支出</t>
  </si>
  <si>
    <t xml:space="preserve">      其他文化体育与传媒支出(项)</t>
  </si>
  <si>
    <t>208</t>
  </si>
  <si>
    <t xml:space="preserve">    社会保障和就业支出</t>
  </si>
  <si>
    <t>20801</t>
  </si>
  <si>
    <t xml:space="preserve">      人力资源和社会保障管理事务</t>
  </si>
  <si>
    <t>2080109</t>
  </si>
  <si>
    <r>
      <rPr>
        <sz val="11"/>
        <rFont val="Times New Roman"/>
        <charset val="134"/>
      </rPr>
      <t xml:space="preserve">                </t>
    </r>
    <r>
      <rPr>
        <sz val="11"/>
        <rFont val="宋体"/>
        <charset val="134"/>
      </rPr>
      <t>社会保险经办机构</t>
    </r>
  </si>
  <si>
    <t>2080199</t>
  </si>
  <si>
    <r>
      <rPr>
        <sz val="11"/>
        <rFont val="Times New Roman"/>
        <charset val="134"/>
      </rPr>
      <t xml:space="preserve">                </t>
    </r>
    <r>
      <rPr>
        <sz val="11"/>
        <rFont val="宋体"/>
        <charset val="134"/>
      </rPr>
      <t>其他人力资源和社会保障管理事务支出</t>
    </r>
  </si>
  <si>
    <t>20802</t>
  </si>
  <si>
    <t xml:space="preserve">      民政管理事务</t>
  </si>
  <si>
    <t>2080201</t>
  </si>
  <si>
    <t>2080207</t>
  </si>
  <si>
    <t xml:space="preserve">        行政区划和地名管理</t>
  </si>
  <si>
    <t xml:space="preserve">      基层政权和社区建设</t>
  </si>
  <si>
    <t>2080299</t>
  </si>
  <si>
    <t xml:space="preserve">        其他民政管理事务支出</t>
  </si>
  <si>
    <t>20805</t>
  </si>
  <si>
    <t xml:space="preserve">      行政事业单位离退休</t>
  </si>
  <si>
    <t>2080501</t>
  </si>
  <si>
    <t xml:space="preserve">        归口管理的行政单位离退休</t>
  </si>
  <si>
    <t>2080502</t>
  </si>
  <si>
    <t xml:space="preserve">        事业单位离退休</t>
  </si>
  <si>
    <t>2080505</t>
  </si>
  <si>
    <t xml:space="preserve">        机关事业单位基本养老保险缴费支出</t>
  </si>
  <si>
    <t>2080506</t>
  </si>
  <si>
    <t xml:space="preserve">        机关事业单位职业年金缴费支出</t>
  </si>
  <si>
    <t xml:space="preserve">      对机关事业单位基本养老保险基金的补助</t>
  </si>
  <si>
    <t>2080599</t>
  </si>
  <si>
    <t xml:space="preserve">        其他行政事业单位离退休支出</t>
  </si>
  <si>
    <t>20807</t>
  </si>
  <si>
    <t xml:space="preserve">      就业补助</t>
  </si>
  <si>
    <t>2080704</t>
  </si>
  <si>
    <t xml:space="preserve">        社会保险补贴</t>
  </si>
  <si>
    <t>2080705</t>
  </si>
  <si>
    <t xml:space="preserve">        公益性岗位补贴</t>
  </si>
  <si>
    <t xml:space="preserve">      就业见习补贴</t>
  </si>
  <si>
    <t xml:space="preserve">      高技能人才培养补助</t>
  </si>
  <si>
    <t>2080799</t>
  </si>
  <si>
    <t xml:space="preserve">        其他就业补助支出</t>
  </si>
  <si>
    <t>20808</t>
  </si>
  <si>
    <t xml:space="preserve">      抚恤</t>
  </si>
  <si>
    <t xml:space="preserve">      死亡抚恤</t>
  </si>
  <si>
    <t xml:space="preserve">      伤残抚恤</t>
  </si>
  <si>
    <t xml:space="preserve">      在乡复员、退伍军人生活补助</t>
  </si>
  <si>
    <t>2080805</t>
  </si>
  <si>
    <t xml:space="preserve">        义务兵优待</t>
  </si>
  <si>
    <t>2080899</t>
  </si>
  <si>
    <t xml:space="preserve">        其他优抚支出</t>
  </si>
  <si>
    <t>20809</t>
  </si>
  <si>
    <t xml:space="preserve">      退役安置</t>
  </si>
  <si>
    <t>2080901</t>
  </si>
  <si>
    <t xml:space="preserve">        退役士兵安置</t>
  </si>
  <si>
    <t>2080902</t>
  </si>
  <si>
    <t xml:space="preserve">        军队移交政府的离退休人员安置</t>
  </si>
  <si>
    <t>2080905</t>
  </si>
  <si>
    <t xml:space="preserve">        军队转业干部安置</t>
  </si>
  <si>
    <t xml:space="preserve">      其他退役安置支出</t>
  </si>
  <si>
    <t>20810</t>
  </si>
  <si>
    <t xml:space="preserve">      社会福利</t>
  </si>
  <si>
    <t>2081001</t>
  </si>
  <si>
    <t xml:space="preserve">        儿童福利</t>
  </si>
  <si>
    <t>2081002</t>
  </si>
  <si>
    <t xml:space="preserve">        老年福利</t>
  </si>
  <si>
    <t>2081004</t>
  </si>
  <si>
    <t xml:space="preserve">        殡葬</t>
  </si>
  <si>
    <t>2081005</t>
  </si>
  <si>
    <t xml:space="preserve">        社会福利事业单位</t>
  </si>
  <si>
    <t>2081099</t>
  </si>
  <si>
    <t xml:space="preserve">        其他社会福利支出</t>
  </si>
  <si>
    <t>20811</t>
  </si>
  <si>
    <t xml:space="preserve">      残疾人事业</t>
  </si>
  <si>
    <t>2081101</t>
  </si>
  <si>
    <t xml:space="preserve">      残疾人康复</t>
  </si>
  <si>
    <t xml:space="preserve">      残疾人就业和扶贫</t>
  </si>
  <si>
    <t xml:space="preserve">      残疾人生活和护理补贴</t>
  </si>
  <si>
    <t>2081199</t>
  </si>
  <si>
    <t xml:space="preserve">        其他残疾人事业支出</t>
  </si>
  <si>
    <t xml:space="preserve">    自然灾害生活救助</t>
  </si>
  <si>
    <t xml:space="preserve">      地方自然灾害生活补助</t>
  </si>
  <si>
    <t>20816</t>
  </si>
  <si>
    <t xml:space="preserve">      红十字事业</t>
  </si>
  <si>
    <t>2081601</t>
  </si>
  <si>
    <t>2081699</t>
  </si>
  <si>
    <t xml:space="preserve">        其他红十字事业支出</t>
  </si>
  <si>
    <t>20819</t>
  </si>
  <si>
    <t xml:space="preserve">      最低生活保障</t>
  </si>
  <si>
    <t>2081901</t>
  </si>
  <si>
    <t xml:space="preserve">        城市最低生活保障金支出</t>
  </si>
  <si>
    <t>2081902</t>
  </si>
  <si>
    <t xml:space="preserve">        农村最低生活保障金支出</t>
  </si>
  <si>
    <t>20820</t>
  </si>
  <si>
    <t xml:space="preserve">      临时救助</t>
  </si>
  <si>
    <t>2082001</t>
  </si>
  <si>
    <t xml:space="preserve">        临时救助支出</t>
  </si>
  <si>
    <t>2082002</t>
  </si>
  <si>
    <t xml:space="preserve">        流浪乞讨人员救助支出</t>
  </si>
  <si>
    <t>20821</t>
  </si>
  <si>
    <t xml:space="preserve">      特困人员救助供养</t>
  </si>
  <si>
    <t>2082101</t>
  </si>
  <si>
    <t xml:space="preserve">        城市特困人员救助供养支出</t>
  </si>
  <si>
    <t>2082102</t>
  </si>
  <si>
    <t xml:space="preserve">        农村特困人员救助供养支出</t>
  </si>
  <si>
    <t>20825</t>
  </si>
  <si>
    <t xml:space="preserve">      其他生活救助</t>
  </si>
  <si>
    <t>2082502</t>
  </si>
  <si>
    <t xml:space="preserve">        其他农村生活救助</t>
  </si>
  <si>
    <t>20826</t>
  </si>
  <si>
    <t xml:space="preserve">      财政对基本养老保险基金的补助</t>
  </si>
  <si>
    <t xml:space="preserve">        财政对企业职工基本养老保险基金的补助</t>
  </si>
  <si>
    <t>2082602</t>
  </si>
  <si>
    <t xml:space="preserve">        财政对城乡居民基本养老保险基金的补助</t>
  </si>
  <si>
    <t>20828</t>
  </si>
  <si>
    <r>
      <rPr>
        <sz val="11"/>
        <rFont val="Times New Roman"/>
        <charset val="134"/>
      </rPr>
      <t xml:space="preserve">          </t>
    </r>
    <r>
      <rPr>
        <sz val="11"/>
        <rFont val="宋体"/>
        <charset val="134"/>
      </rPr>
      <t>退役军人管理事务</t>
    </r>
  </si>
  <si>
    <t>2082801</t>
  </si>
  <si>
    <r>
      <rPr>
        <sz val="11"/>
        <rFont val="Times New Roman"/>
        <charset val="134"/>
      </rPr>
      <t xml:space="preserve">               </t>
    </r>
    <r>
      <rPr>
        <sz val="11"/>
        <rFont val="宋体"/>
        <charset val="134"/>
      </rPr>
      <t>行政运行</t>
    </r>
  </si>
  <si>
    <t>2082804</t>
  </si>
  <si>
    <r>
      <rPr>
        <sz val="11"/>
        <rFont val="Times New Roman"/>
        <charset val="134"/>
      </rPr>
      <t xml:space="preserve">               </t>
    </r>
    <r>
      <rPr>
        <sz val="11"/>
        <rFont val="宋体"/>
        <charset val="134"/>
      </rPr>
      <t>拥军优属</t>
    </r>
  </si>
  <si>
    <t>2082850</t>
  </si>
  <si>
    <r>
      <rPr>
        <sz val="11"/>
        <rFont val="Times New Roman"/>
        <charset val="134"/>
      </rPr>
      <t xml:space="preserve">               </t>
    </r>
    <r>
      <rPr>
        <sz val="11"/>
        <rFont val="宋体"/>
        <charset val="134"/>
      </rPr>
      <t>事业运行</t>
    </r>
  </si>
  <si>
    <r>
      <rPr>
        <sz val="11"/>
        <rFont val="Times New Roman"/>
        <charset val="134"/>
      </rPr>
      <t xml:space="preserve">               </t>
    </r>
    <r>
      <rPr>
        <sz val="11"/>
        <rFont val="宋体"/>
        <charset val="134"/>
      </rPr>
      <t>其他退役军人事务管理支出</t>
    </r>
  </si>
  <si>
    <t>20899</t>
  </si>
  <si>
    <t xml:space="preserve">      其他社会保障和就业支出</t>
  </si>
  <si>
    <t>2089901</t>
  </si>
  <si>
    <t xml:space="preserve">        其他社会保障和就业支出</t>
  </si>
  <si>
    <t>210</t>
  </si>
  <si>
    <t xml:space="preserve">    卫生健康支出</t>
  </si>
  <si>
    <t>21001</t>
  </si>
  <si>
    <t xml:space="preserve">      卫生健康管理事务</t>
  </si>
  <si>
    <t>2100101</t>
  </si>
  <si>
    <t>2100199</t>
  </si>
  <si>
    <t xml:space="preserve">        其他卫生健康管理事务支出</t>
  </si>
  <si>
    <t>21002</t>
  </si>
  <si>
    <t xml:space="preserve">      公立医院</t>
  </si>
  <si>
    <t>2100201</t>
  </si>
  <si>
    <t xml:space="preserve">        综合医院</t>
  </si>
  <si>
    <t>2100202</t>
  </si>
  <si>
    <t xml:space="preserve">        中医（民族）医院</t>
  </si>
  <si>
    <t>2100205</t>
  </si>
  <si>
    <t xml:space="preserve">        精神病医院</t>
  </si>
  <si>
    <t xml:space="preserve">      其他公立医院支出</t>
  </si>
  <si>
    <t>21003</t>
  </si>
  <si>
    <t xml:space="preserve">      基层医疗卫生机构</t>
  </si>
  <si>
    <t>2100301</t>
  </si>
  <si>
    <t xml:space="preserve">        城市社区卫生机构</t>
  </si>
  <si>
    <t>2100302</t>
  </si>
  <si>
    <t xml:space="preserve">        乡镇卫生院</t>
  </si>
  <si>
    <t xml:space="preserve">      其他基层医疗卫生机构支出</t>
  </si>
  <si>
    <t>21004</t>
  </si>
  <si>
    <t xml:space="preserve">      公共卫生</t>
  </si>
  <si>
    <t>2100401</t>
  </si>
  <si>
    <t xml:space="preserve">        疾病预防控制机构</t>
  </si>
  <si>
    <t>2100402</t>
  </si>
  <si>
    <t xml:space="preserve">        卫生监督机构</t>
  </si>
  <si>
    <t>2100403</t>
  </si>
  <si>
    <t xml:space="preserve">        妇幼保健机构</t>
  </si>
  <si>
    <t xml:space="preserve">      精神卫生机构</t>
  </si>
  <si>
    <t>2100408</t>
  </si>
  <si>
    <t xml:space="preserve">        基本公共卫生服务</t>
  </si>
  <si>
    <t>2100409</t>
  </si>
  <si>
    <t xml:space="preserve">        重大公共卫生专项</t>
  </si>
  <si>
    <t>2100410</t>
  </si>
  <si>
    <t xml:space="preserve">        突发公共卫生事件应急处理</t>
  </si>
  <si>
    <t xml:space="preserve">    中医药</t>
  </si>
  <si>
    <t xml:space="preserve">      中医(民族医)药专项</t>
  </si>
  <si>
    <t xml:space="preserve">      其他中医药支出</t>
  </si>
  <si>
    <t>21007</t>
  </si>
  <si>
    <t xml:space="preserve">      计划生育事务</t>
  </si>
  <si>
    <t>2100799</t>
  </si>
  <si>
    <t xml:space="preserve">        其他计划生育事务支出</t>
  </si>
  <si>
    <t xml:space="preserve">    食品和药品监督管理事务</t>
  </si>
  <si>
    <t xml:space="preserve">      食品安全事务</t>
  </si>
  <si>
    <t xml:space="preserve">      其他食品和药品监督管理事务支出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</si>
  <si>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</si>
  <si>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</si>
  <si>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</si>
  <si>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</si>
  <si>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</si>
  <si>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</si>
  <si>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</si>
  <si>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</si>
  <si>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</si>
  <si>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</si>
  <si>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21012</t>
  </si>
  <si>
    <t xml:space="preserve">      财政对基本医疗保险基金的补助</t>
  </si>
  <si>
    <t>2101202</t>
  </si>
  <si>
    <t xml:space="preserve">        财政对城乡居民基本医疗保险基金的补助</t>
  </si>
  <si>
    <t>21013</t>
  </si>
  <si>
    <t xml:space="preserve">      医疗救助</t>
  </si>
  <si>
    <t>2101301</t>
  </si>
  <si>
    <t xml:space="preserve">        城乡医疗救助</t>
  </si>
  <si>
    <t>2101399</t>
  </si>
  <si>
    <t xml:space="preserve">        其他医疗救助支出</t>
  </si>
  <si>
    <t>21014</t>
  </si>
  <si>
    <r>
      <rPr>
        <sz val="11"/>
        <rFont val="Times New Roman"/>
        <charset val="134"/>
      </rPr>
      <t xml:space="preserve">            </t>
    </r>
    <r>
      <rPr>
        <sz val="11"/>
        <rFont val="宋体"/>
        <charset val="134"/>
      </rPr>
      <t>优抚对象医疗</t>
    </r>
  </si>
  <si>
    <t>2101401</t>
  </si>
  <si>
    <r>
      <rPr>
        <sz val="11"/>
        <rFont val="Times New Roman"/>
        <charset val="134"/>
      </rPr>
      <t xml:space="preserve">                 </t>
    </r>
    <r>
      <rPr>
        <sz val="11"/>
        <rFont val="宋体"/>
        <charset val="134"/>
      </rPr>
      <t>优抚对象医疗补助</t>
    </r>
  </si>
  <si>
    <t xml:space="preserve">    优抚对象医疗</t>
  </si>
  <si>
    <t xml:space="preserve">      优抚对象医疗补助</t>
  </si>
  <si>
    <t>21015</t>
  </si>
  <si>
    <r>
      <rPr>
        <sz val="11"/>
        <rFont val="Times New Roman"/>
        <charset val="1"/>
      </rPr>
      <t xml:space="preserve">  </t>
    </r>
    <r>
      <rPr>
        <sz val="11"/>
        <rFont val="宋体"/>
        <charset val="1"/>
      </rPr>
      <t>医疗保障管理事务</t>
    </r>
  </si>
  <si>
    <t>2101501</t>
  </si>
  <si>
    <t>2101504</t>
  </si>
  <si>
    <r>
      <rPr>
        <sz val="11"/>
        <rFont val="Times New Roman"/>
        <charset val="1"/>
      </rPr>
      <t xml:space="preserve">    </t>
    </r>
    <r>
      <rPr>
        <sz val="11"/>
        <rFont val="宋体"/>
        <charset val="1"/>
      </rPr>
      <t>信息化建设</t>
    </r>
  </si>
  <si>
    <t>2101506</t>
  </si>
  <si>
    <r>
      <rPr>
        <sz val="11"/>
        <rFont val="Times New Roman"/>
        <charset val="1"/>
      </rPr>
      <t xml:space="preserve">    </t>
    </r>
    <r>
      <rPr>
        <sz val="11"/>
        <rFont val="宋体"/>
        <charset val="1"/>
      </rPr>
      <t>医疗保障经办事务</t>
    </r>
  </si>
  <si>
    <t>2101599</t>
  </si>
  <si>
    <r>
      <rPr>
        <sz val="11"/>
        <rFont val="Times New Roman"/>
        <charset val="1"/>
      </rPr>
      <t xml:space="preserve">    </t>
    </r>
    <r>
      <rPr>
        <sz val="11"/>
        <rFont val="宋体"/>
        <charset val="1"/>
      </rPr>
      <t>其他医疗保障管理事务支出</t>
    </r>
  </si>
  <si>
    <t>21016</t>
  </si>
  <si>
    <r>
      <rPr>
        <sz val="11"/>
        <rFont val="Times New Roman"/>
        <charset val="1"/>
      </rPr>
      <t xml:space="preserve">  </t>
    </r>
    <r>
      <rPr>
        <sz val="11"/>
        <rFont val="宋体"/>
        <charset val="1"/>
      </rPr>
      <t>老龄卫生健康事务</t>
    </r>
  </si>
  <si>
    <t>2101601</t>
  </si>
  <si>
    <r>
      <rPr>
        <sz val="11"/>
        <rFont val="Times New Roman"/>
        <charset val="1"/>
      </rPr>
      <t xml:space="preserve">    </t>
    </r>
    <r>
      <rPr>
        <sz val="11"/>
        <rFont val="宋体"/>
        <charset val="1"/>
      </rPr>
      <t>老龄卫生健康事务</t>
    </r>
  </si>
  <si>
    <t xml:space="preserve">    其他医疗卫生与计划生育支出</t>
  </si>
  <si>
    <t xml:space="preserve">      其他医疗卫生与计划生育支出</t>
  </si>
  <si>
    <t>211</t>
  </si>
  <si>
    <t xml:space="preserve">    节能环保支出</t>
  </si>
  <si>
    <t>21101</t>
  </si>
  <si>
    <t xml:space="preserve">      环境保护管理事务</t>
  </si>
  <si>
    <t>2110101</t>
  </si>
  <si>
    <t>2110199</t>
  </si>
  <si>
    <t xml:space="preserve">        其他环境保护管理事务支出</t>
  </si>
  <si>
    <t>21102</t>
  </si>
  <si>
    <t xml:space="preserve">      环境监测与监察</t>
  </si>
  <si>
    <t>2110299</t>
  </si>
  <si>
    <t xml:space="preserve">        其他环境监测与监察支出</t>
  </si>
  <si>
    <t xml:space="preserve">    污染防治</t>
  </si>
  <si>
    <t xml:space="preserve">      水体</t>
  </si>
  <si>
    <t xml:space="preserve">      其他污染防治支出</t>
  </si>
  <si>
    <t xml:space="preserve">    自然生态保护</t>
  </si>
  <si>
    <t xml:space="preserve">      生态保护</t>
  </si>
  <si>
    <t xml:space="preserve">      农村环境保护</t>
  </si>
  <si>
    <t xml:space="preserve">      自然保护区</t>
  </si>
  <si>
    <t xml:space="preserve">    天然林保护</t>
  </si>
  <si>
    <t xml:space="preserve">      森林管护</t>
  </si>
  <si>
    <t xml:space="preserve">      社会保险补助</t>
  </si>
  <si>
    <t xml:space="preserve">      政策性社会性支出补助</t>
  </si>
  <si>
    <t xml:space="preserve">      其他天然林保护支出</t>
  </si>
  <si>
    <t>21106</t>
  </si>
  <si>
    <t xml:space="preserve">      退耕还林</t>
  </si>
  <si>
    <t xml:space="preserve">      退耕现金</t>
  </si>
  <si>
    <t>2110699</t>
  </si>
  <si>
    <t xml:space="preserve">        其他退耕还林支出</t>
  </si>
  <si>
    <t xml:space="preserve">    能源节约利用(款)</t>
  </si>
  <si>
    <t xml:space="preserve">      能源节能利用(项)</t>
  </si>
  <si>
    <t xml:space="preserve">    污染减排</t>
  </si>
  <si>
    <t xml:space="preserve">       环境监测与信息</t>
  </si>
  <si>
    <t>21199</t>
  </si>
  <si>
    <t xml:space="preserve">      其他节能环保支出</t>
  </si>
  <si>
    <t>2119901</t>
  </si>
  <si>
    <t xml:space="preserve">        其他节能环保支出</t>
  </si>
  <si>
    <t>212</t>
  </si>
  <si>
    <t xml:space="preserve">    城乡社区支出</t>
  </si>
  <si>
    <t>21201</t>
  </si>
  <si>
    <t xml:space="preserve">      城乡社区管理事务</t>
  </si>
  <si>
    <t>2120101</t>
  </si>
  <si>
    <t>2120102</t>
  </si>
  <si>
    <t xml:space="preserve">        城管执法</t>
  </si>
  <si>
    <t>2120199</t>
  </si>
  <si>
    <t xml:space="preserve">        其他城乡社区管理事务支出</t>
  </si>
  <si>
    <t>21202</t>
  </si>
  <si>
    <t xml:space="preserve">      城乡社区规划与管理</t>
  </si>
  <si>
    <t>2120201</t>
  </si>
  <si>
    <t xml:space="preserve">        城乡社区规划与管理</t>
  </si>
  <si>
    <t>21203</t>
  </si>
  <si>
    <t xml:space="preserve">      城乡社区公共设施</t>
  </si>
  <si>
    <t>2120303</t>
  </si>
  <si>
    <t xml:space="preserve">        小城镇基础设施建设</t>
  </si>
  <si>
    <t>2120399</t>
  </si>
  <si>
    <t xml:space="preserve">        其他城乡社区公共设施支出</t>
  </si>
  <si>
    <t>21205</t>
  </si>
  <si>
    <t xml:space="preserve">      城乡社区环境卫生</t>
  </si>
  <si>
    <t>2120501</t>
  </si>
  <si>
    <t xml:space="preserve">        城乡社区环境卫生</t>
  </si>
  <si>
    <t>21206</t>
  </si>
  <si>
    <r>
      <rPr>
        <sz val="11"/>
        <rFont val="Times New Roman"/>
        <charset val="134"/>
      </rPr>
      <t xml:space="preserve">           </t>
    </r>
    <r>
      <rPr>
        <sz val="11"/>
        <rFont val="宋体"/>
        <charset val="134"/>
      </rPr>
      <t>建设市场管理与监督</t>
    </r>
  </si>
  <si>
    <t>2120601</t>
  </si>
  <si>
    <t xml:space="preserve">    其他城乡社区支出</t>
  </si>
  <si>
    <t xml:space="preserve">      其他城乡社区支出</t>
  </si>
  <si>
    <t>213</t>
  </si>
  <si>
    <t xml:space="preserve">    农林水支出</t>
  </si>
  <si>
    <t>21301</t>
  </si>
  <si>
    <t xml:space="preserve">      农业</t>
  </si>
  <si>
    <t>2130101</t>
  </si>
  <si>
    <t>2130102</t>
  </si>
  <si>
    <t>2130104</t>
  </si>
  <si>
    <t>2130105</t>
  </si>
  <si>
    <t xml:space="preserve">        农垦运行</t>
  </si>
  <si>
    <t>2130106</t>
  </si>
  <si>
    <t xml:space="preserve">        科技转化与推广服务</t>
  </si>
  <si>
    <t>2130108</t>
  </si>
  <si>
    <t xml:space="preserve">        病虫害控制</t>
  </si>
  <si>
    <t>2130109</t>
  </si>
  <si>
    <t xml:space="preserve">        农产品质量安全</t>
  </si>
  <si>
    <t>2130110</t>
  </si>
  <si>
    <t xml:space="preserve">        执法监管</t>
  </si>
  <si>
    <t>2130111</t>
  </si>
  <si>
    <t xml:space="preserve">        统计监测与信息服务</t>
  </si>
  <si>
    <t>2130112</t>
  </si>
  <si>
    <t xml:space="preserve">        农业行业业务管理</t>
  </si>
  <si>
    <t xml:space="preserve">      防灾救灾</t>
  </si>
  <si>
    <t xml:space="preserve">      农业生产支持补贴</t>
  </si>
  <si>
    <t xml:space="preserve">      农业组织化与产业化经营</t>
  </si>
  <si>
    <t>2130126</t>
  </si>
  <si>
    <t xml:space="preserve">        农村公益事业</t>
  </si>
  <si>
    <t xml:space="preserve">      农业资源保护修复与利用</t>
  </si>
  <si>
    <t xml:space="preserve">      农村道路建设</t>
  </si>
  <si>
    <t>2130152</t>
  </si>
  <si>
    <t xml:space="preserve">        对高校毕业生到基层任职补助</t>
  </si>
  <si>
    <t>2130199</t>
  </si>
  <si>
    <t xml:space="preserve">        其他农业支出</t>
  </si>
  <si>
    <t>21302</t>
  </si>
  <si>
    <t xml:space="preserve">      林业和草原</t>
  </si>
  <si>
    <t>2130201</t>
  </si>
  <si>
    <t>2130204</t>
  </si>
  <si>
    <t xml:space="preserve">        事业机构</t>
  </si>
  <si>
    <t>2130205</t>
  </si>
  <si>
    <t xml:space="preserve">        森林培育</t>
  </si>
  <si>
    <t>2130207</t>
  </si>
  <si>
    <t xml:space="preserve">        森林资源管理</t>
  </si>
  <si>
    <t>2130209</t>
  </si>
  <si>
    <t xml:space="preserve">        森林生态效益补偿</t>
  </si>
  <si>
    <t xml:space="preserve">      林业自然保护区</t>
  </si>
  <si>
    <t>2130211</t>
  </si>
  <si>
    <t xml:space="preserve">        动植物保护</t>
  </si>
  <si>
    <t xml:space="preserve">      林业产业化</t>
  </si>
  <si>
    <t xml:space="preserve">      林业贷款贴息</t>
  </si>
  <si>
    <t>2130213</t>
  </si>
  <si>
    <t xml:space="preserve">        执法与监督</t>
  </si>
  <si>
    <t>2130234</t>
  </si>
  <si>
    <t xml:space="preserve">        防灾减灾</t>
  </si>
  <si>
    <t xml:space="preserve">      其他林业支出</t>
  </si>
  <si>
    <t>21303</t>
  </si>
  <si>
    <t xml:space="preserve">      水利</t>
  </si>
  <si>
    <t>2130301</t>
  </si>
  <si>
    <t>2130305</t>
  </si>
  <si>
    <t xml:space="preserve">        水利工程建设</t>
  </si>
  <si>
    <t xml:space="preserve">      水利前期工作</t>
  </si>
  <si>
    <t>2130310</t>
  </si>
  <si>
    <t xml:space="preserve">        水土保持</t>
  </si>
  <si>
    <t>2130314</t>
  </si>
  <si>
    <t xml:space="preserve">        防汛</t>
  </si>
  <si>
    <t xml:space="preserve">      农田水利</t>
  </si>
  <si>
    <t>2130317</t>
  </si>
  <si>
    <t xml:space="preserve">        水利技术推广</t>
  </si>
  <si>
    <t xml:space="preserve">      农村人畜饮水</t>
  </si>
  <si>
    <t>2130399</t>
  </si>
  <si>
    <t xml:space="preserve">        其他水利支出</t>
  </si>
  <si>
    <t>21305</t>
  </si>
  <si>
    <t xml:space="preserve">      扶贫</t>
  </si>
  <si>
    <t>2130501</t>
  </si>
  <si>
    <t xml:space="preserve">      一般行政管理事务</t>
  </si>
  <si>
    <t xml:space="preserve">      农村基础设施建设</t>
  </si>
  <si>
    <t xml:space="preserve">      生产发展</t>
  </si>
  <si>
    <t xml:space="preserve">      扶贫贷款奖补和贴息</t>
  </si>
  <si>
    <t>2130599</t>
  </si>
  <si>
    <t xml:space="preserve">        其他扶贫支出</t>
  </si>
  <si>
    <t>21306</t>
  </si>
  <si>
    <t xml:space="preserve">      农业综合开发</t>
  </si>
  <si>
    <t>2130601</t>
  </si>
  <si>
    <t xml:space="preserve">        机构运行</t>
  </si>
  <si>
    <t xml:space="preserve">      土地治理</t>
  </si>
  <si>
    <t xml:space="preserve">      产业化发展</t>
  </si>
  <si>
    <t>21307</t>
  </si>
  <si>
    <t xml:space="preserve">      农村综合改革</t>
  </si>
  <si>
    <t>2130701</t>
  </si>
  <si>
    <t xml:space="preserve">        对村级一事一议的补助</t>
  </si>
  <si>
    <t xml:space="preserve">        对村民委员会和村党支部的补助</t>
  </si>
  <si>
    <t xml:space="preserve">      对村集体经济组织的补助</t>
  </si>
  <si>
    <t>21308</t>
  </si>
  <si>
    <t xml:space="preserve">      普惠金融发展支出</t>
  </si>
  <si>
    <t>2130803</t>
  </si>
  <si>
    <t xml:space="preserve">        农业保险保费补贴</t>
  </si>
  <si>
    <t>2130804</t>
  </si>
  <si>
    <t xml:space="preserve">        创业担保贷款贴息</t>
  </si>
  <si>
    <t>2130899</t>
  </si>
  <si>
    <t xml:space="preserve">        其他普惠金融发展支出</t>
  </si>
  <si>
    <t xml:space="preserve">    其他农林水事务支出</t>
  </si>
  <si>
    <t xml:space="preserve">      其他农林水事务支出</t>
  </si>
  <si>
    <t>214</t>
  </si>
  <si>
    <t xml:space="preserve">    交通运输支出</t>
  </si>
  <si>
    <t>21401</t>
  </si>
  <si>
    <t xml:space="preserve">      公路水路运输</t>
  </si>
  <si>
    <t>2140101</t>
  </si>
  <si>
    <t>2140104</t>
  </si>
  <si>
    <t xml:space="preserve">        公路建设</t>
  </si>
  <si>
    <t>2140106</t>
  </si>
  <si>
    <t xml:space="preserve">        公路养护</t>
  </si>
  <si>
    <t xml:space="preserve">      交通运输信息化建设</t>
  </si>
  <si>
    <t>2140112</t>
  </si>
  <si>
    <t xml:space="preserve">        公路运输管理</t>
  </si>
  <si>
    <t>调增28.125万元，调减97.5万元</t>
  </si>
  <si>
    <t>2140131</t>
  </si>
  <si>
    <t xml:space="preserve">        海事管理</t>
  </si>
  <si>
    <t xml:space="preserve">      口岸建设</t>
  </si>
  <si>
    <t xml:space="preserve">      其他公路水路运输支出</t>
  </si>
  <si>
    <t xml:space="preserve">    铁路运输</t>
  </si>
  <si>
    <t xml:space="preserve">      其他铁路运输支出</t>
  </si>
  <si>
    <t xml:space="preserve">    成品油价格改革对交通运输的补贴</t>
  </si>
  <si>
    <t xml:space="preserve">      对城市公交的补贴</t>
  </si>
  <si>
    <t xml:space="preserve">      对农村道路客运的补贴</t>
  </si>
  <si>
    <t>21405</t>
  </si>
  <si>
    <t xml:space="preserve">      邮政业支出</t>
  </si>
  <si>
    <t>2140599</t>
  </si>
  <si>
    <t xml:space="preserve">        其他邮政业支出</t>
  </si>
  <si>
    <t xml:space="preserve">    车辆购置税支出</t>
  </si>
  <si>
    <t xml:space="preserve">      车辆购置税用于公路等基础设施建设支出</t>
  </si>
  <si>
    <t xml:space="preserve">      车辆购置税用于农村公路建设支出</t>
  </si>
  <si>
    <t xml:space="preserve">  资源勘探信息等支出</t>
  </si>
  <si>
    <t xml:space="preserve">    工业和信息产业监管</t>
  </si>
  <si>
    <t xml:space="preserve">      工业和信息产业支持</t>
  </si>
  <si>
    <t xml:space="preserve">    安全生产监管</t>
  </si>
  <si>
    <t xml:space="preserve">      行政运行</t>
  </si>
  <si>
    <t xml:space="preserve">      安全监管监察专项</t>
  </si>
  <si>
    <t xml:space="preserve">      应急救援支出</t>
  </si>
  <si>
    <t xml:space="preserve">      煤炭安全</t>
  </si>
  <si>
    <t xml:space="preserve">      其他安全生产监管支出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</si>
  <si>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</si>
  <si>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</si>
  <si>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</si>
  <si>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</si>
  <si>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其他资源勘探信息等支出(款)</t>
  </si>
  <si>
    <t xml:space="preserve">      中药材扶持资金支出</t>
  </si>
  <si>
    <t>216</t>
  </si>
  <si>
    <t xml:space="preserve">    商业服务业等支出</t>
  </si>
  <si>
    <t>21602</t>
  </si>
  <si>
    <t xml:space="preserve">      商业流通事务</t>
  </si>
  <si>
    <t>2160201</t>
  </si>
  <si>
    <t>2160202</t>
  </si>
  <si>
    <t>2160299</t>
  </si>
  <si>
    <t xml:space="preserve">        其他商业流通事务支出</t>
  </si>
  <si>
    <t xml:space="preserve">    旅游业管理与服务支出</t>
  </si>
  <si>
    <t xml:space="preserve">      旅游宣传</t>
  </si>
  <si>
    <t xml:space="preserve">      旅游行业业务管理</t>
  </si>
  <si>
    <t xml:space="preserve">      其他旅游业管理与服务支出</t>
  </si>
  <si>
    <t>21606</t>
  </si>
  <si>
    <t xml:space="preserve">      涉外发展服务支出</t>
  </si>
  <si>
    <t>2160699</t>
  </si>
  <si>
    <t xml:space="preserve">        其他涉外发展服务支出</t>
  </si>
  <si>
    <t>21699</t>
  </si>
  <si>
    <t xml:space="preserve">      其他商业服务业等支出</t>
  </si>
  <si>
    <t>2169999</t>
  </si>
  <si>
    <t xml:space="preserve">        其他商业服务业等支出</t>
  </si>
  <si>
    <t>217</t>
  </si>
  <si>
    <t xml:space="preserve">    金融支出</t>
  </si>
  <si>
    <t xml:space="preserve">      金融部门行政支出</t>
  </si>
  <si>
    <t xml:space="preserve">         金融部门其他行政支出</t>
  </si>
  <si>
    <t xml:space="preserve">    金融部门监管支出</t>
  </si>
  <si>
    <t xml:space="preserve">      金融部门其他监管支出</t>
  </si>
  <si>
    <t>21799</t>
  </si>
  <si>
    <t xml:space="preserve">      其他金融支出</t>
  </si>
  <si>
    <t>2179901</t>
  </si>
  <si>
    <t xml:space="preserve">        其他金融支出</t>
  </si>
  <si>
    <t>220</t>
  </si>
  <si>
    <t xml:space="preserve">    自然资源海洋气象等支出</t>
  </si>
  <si>
    <t>22001</t>
  </si>
  <si>
    <t xml:space="preserve">      自然资源事务</t>
  </si>
  <si>
    <t>2200101</t>
  </si>
  <si>
    <t>2200104</t>
  </si>
  <si>
    <t xml:space="preserve">        自然资源规划及管理</t>
  </si>
  <si>
    <t xml:space="preserve">      土地资源利用与保护</t>
  </si>
  <si>
    <t xml:space="preserve">      地质灾害防治</t>
  </si>
  <si>
    <t xml:space="preserve">      地质矿产资源利用与保护</t>
  </si>
  <si>
    <t>2200150</t>
  </si>
  <si>
    <t xml:space="preserve">      其他国土资源事务支出</t>
  </si>
  <si>
    <t>22005</t>
  </si>
  <si>
    <t xml:space="preserve">      气象事务</t>
  </si>
  <si>
    <t>2200501</t>
  </si>
  <si>
    <t>2200504</t>
  </si>
  <si>
    <t xml:space="preserve">        气象事业机构</t>
  </si>
  <si>
    <t>2200508</t>
  </si>
  <si>
    <t xml:space="preserve">        气象预报预测</t>
  </si>
  <si>
    <t>2200509</t>
  </si>
  <si>
    <r>
      <rPr>
        <sz val="11"/>
        <rFont val="Times New Roman"/>
        <charset val="134"/>
      </rPr>
      <t xml:space="preserve">                </t>
    </r>
    <r>
      <rPr>
        <sz val="11"/>
        <rFont val="宋体"/>
        <charset val="134"/>
      </rPr>
      <t>气象服务</t>
    </r>
  </si>
  <si>
    <t>2200510</t>
  </si>
  <si>
    <t xml:space="preserve">        气象装备保障维护</t>
  </si>
  <si>
    <t>221</t>
  </si>
  <si>
    <t xml:space="preserve">    住房保障支出</t>
  </si>
  <si>
    <t>22101</t>
  </si>
  <si>
    <t xml:space="preserve">      保障性安居工程支出</t>
  </si>
  <si>
    <t xml:space="preserve">      廉租住房</t>
  </si>
  <si>
    <t>2210103</t>
  </si>
  <si>
    <t xml:space="preserve">        棚户区改造</t>
  </si>
  <si>
    <t>2210105</t>
  </si>
  <si>
    <t xml:space="preserve">        农村危房改造</t>
  </si>
  <si>
    <t xml:space="preserve">      公共租赁住房</t>
  </si>
  <si>
    <t xml:space="preserve">      其他保障性安居工程支出</t>
  </si>
  <si>
    <t>22102</t>
  </si>
  <si>
    <t xml:space="preserve">      住房改革支出</t>
  </si>
  <si>
    <t>2210201</t>
  </si>
  <si>
    <t xml:space="preserve">        住房公积金</t>
  </si>
  <si>
    <t>2210203</t>
  </si>
  <si>
    <t xml:space="preserve">        购房补贴</t>
  </si>
  <si>
    <t>222</t>
  </si>
  <si>
    <t xml:space="preserve">    粮油物资储备支出</t>
  </si>
  <si>
    <t>22201</t>
  </si>
  <si>
    <t xml:space="preserve">      粮油事务</t>
  </si>
  <si>
    <t>2220115</t>
  </si>
  <si>
    <t xml:space="preserve">        粮食风险基金</t>
  </si>
  <si>
    <t>2220199</t>
  </si>
  <si>
    <t xml:space="preserve">        其他粮油事务支出</t>
  </si>
  <si>
    <t xml:space="preserve">    物资事务</t>
  </si>
  <si>
    <t xml:space="preserve">      仓库建设</t>
  </si>
  <si>
    <r>
      <rPr>
        <sz val="11"/>
        <rFont val="Times New Roman"/>
        <charset val="134"/>
      </rPr>
      <t xml:space="preserve">           </t>
    </r>
    <r>
      <rPr>
        <sz val="11"/>
        <rFont val="宋体"/>
        <charset val="134"/>
      </rPr>
      <t>其他粮油储备支出</t>
    </r>
  </si>
  <si>
    <t xml:space="preserve">    粮油储备</t>
  </si>
  <si>
    <t xml:space="preserve">      储备粮(油)库建设</t>
  </si>
  <si>
    <t>224</t>
  </si>
  <si>
    <t xml:space="preserve">    灾害防治及应急管理支出</t>
  </si>
  <si>
    <t>22401</t>
  </si>
  <si>
    <t xml:space="preserve">      应急管理事务</t>
  </si>
  <si>
    <t>2240101</t>
  </si>
  <si>
    <t>2240150</t>
  </si>
  <si>
    <t>2240199</t>
  </si>
  <si>
    <t xml:space="preserve">        其他应急管理支出</t>
  </si>
  <si>
    <t>22402</t>
  </si>
  <si>
    <t xml:space="preserve">      消防事务</t>
  </si>
  <si>
    <t>2240202</t>
  </si>
  <si>
    <t>2240204</t>
  </si>
  <si>
    <t xml:space="preserve">        消防应急救援</t>
  </si>
  <si>
    <t>22405</t>
  </si>
  <si>
    <r>
      <rPr>
        <sz val="11"/>
        <rFont val="Times New Roman"/>
        <charset val="134"/>
      </rPr>
      <t xml:space="preserve">             </t>
    </r>
    <r>
      <rPr>
        <sz val="11"/>
        <rFont val="宋体"/>
        <charset val="134"/>
      </rPr>
      <t>地震事务</t>
    </r>
  </si>
  <si>
    <t>2240550</t>
  </si>
  <si>
    <r>
      <rPr>
        <sz val="11"/>
        <rFont val="Times New Roman"/>
        <charset val="134"/>
      </rPr>
      <t xml:space="preserve">                </t>
    </r>
    <r>
      <rPr>
        <sz val="11"/>
        <rFont val="宋体"/>
        <charset val="134"/>
      </rPr>
      <t>地震事业机构</t>
    </r>
  </si>
  <si>
    <t>22406</t>
  </si>
  <si>
    <r>
      <rPr>
        <sz val="11"/>
        <rFont val="Times New Roman"/>
        <charset val="134"/>
      </rPr>
      <t xml:space="preserve">             </t>
    </r>
    <r>
      <rPr>
        <sz val="11"/>
        <rFont val="宋体"/>
        <charset val="134"/>
      </rPr>
      <t>自然灾害防治</t>
    </r>
  </si>
  <si>
    <t>2240601</t>
  </si>
  <si>
    <r>
      <rPr>
        <sz val="11"/>
        <rFont val="Times New Roman"/>
        <charset val="134"/>
      </rPr>
      <t xml:space="preserve">                </t>
    </r>
    <r>
      <rPr>
        <sz val="11"/>
        <rFont val="宋体"/>
        <charset val="134"/>
      </rPr>
      <t>地质灾害防治</t>
    </r>
  </si>
  <si>
    <t>22407</t>
  </si>
  <si>
    <t xml:space="preserve">      其他自然灾害及恢复重建支出</t>
  </si>
  <si>
    <t>2240702</t>
  </si>
  <si>
    <t xml:space="preserve">        地方自然灾害生活补助</t>
  </si>
  <si>
    <t>227</t>
  </si>
  <si>
    <t xml:space="preserve">    预备费</t>
  </si>
  <si>
    <t>229</t>
  </si>
  <si>
    <t xml:space="preserve">    其他支出</t>
  </si>
  <si>
    <t>22902</t>
  </si>
  <si>
    <t xml:space="preserve">      年初预留</t>
  </si>
  <si>
    <t>调增21万元，调减717.44万元</t>
  </si>
  <si>
    <t>22999</t>
  </si>
  <si>
    <t xml:space="preserve">      其他支出</t>
  </si>
  <si>
    <t>2299901</t>
  </si>
  <si>
    <t xml:space="preserve">        其他支出</t>
  </si>
  <si>
    <t>弥补历年上级专项（调整）专项资金</t>
  </si>
  <si>
    <t>231</t>
  </si>
  <si>
    <t xml:space="preserve">    债务还本支出</t>
  </si>
  <si>
    <t>23103</t>
  </si>
  <si>
    <t xml:space="preserve">      地方政府一般债务还本支出</t>
  </si>
  <si>
    <t>2310301</t>
  </si>
  <si>
    <t xml:space="preserve">        地方政府一般债券还本支出</t>
  </si>
  <si>
    <t>2310399</t>
  </si>
  <si>
    <t xml:space="preserve">        地方政府其他一般债务还本支出</t>
  </si>
  <si>
    <t>232</t>
  </si>
  <si>
    <t xml:space="preserve">    债务付息支出</t>
  </si>
  <si>
    <t>23203</t>
  </si>
  <si>
    <t xml:space="preserve">      地方政府一般债务付息支出</t>
  </si>
  <si>
    <t>2320301</t>
  </si>
  <si>
    <t xml:space="preserve">        地方政府一般债券付息支出</t>
  </si>
  <si>
    <t>233</t>
  </si>
  <si>
    <t xml:space="preserve">    债务发行费用支出</t>
  </si>
  <si>
    <t>23303</t>
  </si>
  <si>
    <t xml:space="preserve">      地方政府一般债务发行费用支出</t>
  </si>
  <si>
    <t>二、政府性基金预算支出</t>
  </si>
  <si>
    <t xml:space="preserve">    大中型水库移民后期扶持基金支出</t>
  </si>
  <si>
    <t xml:space="preserve">      移民补助</t>
  </si>
  <si>
    <t xml:space="preserve">      基础设施建设和经济发展</t>
  </si>
  <si>
    <t>21208</t>
  </si>
  <si>
    <t xml:space="preserve">      国有土地使用权出让收入及对应专项债务收入安排的支出</t>
  </si>
  <si>
    <t>2120801</t>
  </si>
  <si>
    <t xml:space="preserve">        征地和拆迁补偿支出</t>
  </si>
  <si>
    <t>2120802</t>
  </si>
  <si>
    <t xml:space="preserve">        土地开发支出</t>
  </si>
  <si>
    <t>2120803</t>
  </si>
  <si>
    <r>
      <rPr>
        <sz val="11"/>
        <rFont val="Times New Roman"/>
        <charset val="134"/>
      </rPr>
      <t xml:space="preserve">                </t>
    </r>
    <r>
      <rPr>
        <sz val="11"/>
        <rFont val="宋体"/>
        <charset val="134"/>
      </rPr>
      <t>城市建设支出</t>
    </r>
  </si>
  <si>
    <t>2120804</t>
  </si>
  <si>
    <t xml:space="preserve">        农村基础设施建设支出</t>
  </si>
  <si>
    <t>2120805</t>
  </si>
  <si>
    <t xml:space="preserve">        补助被征地农民支出</t>
  </si>
  <si>
    <t>2120806</t>
  </si>
  <si>
    <t xml:space="preserve">        土地出让业务支出</t>
  </si>
  <si>
    <t>2120807</t>
  </si>
  <si>
    <t xml:space="preserve">        廉租住房支出</t>
  </si>
  <si>
    <t xml:space="preserve">      棚户区改造支出</t>
  </si>
  <si>
    <t xml:space="preserve">      公共租赁住房支出</t>
  </si>
  <si>
    <t>2120899</t>
  </si>
  <si>
    <t xml:space="preserve">        其他国有土地使用权出让收入安排的支出</t>
  </si>
  <si>
    <t>21211</t>
  </si>
  <si>
    <t xml:space="preserve">      农业土地开发资金安排的支出</t>
  </si>
  <si>
    <t>21213</t>
  </si>
  <si>
    <t xml:space="preserve">      城市基础设施配套费安排的支出</t>
  </si>
  <si>
    <t>2121399</t>
  </si>
  <si>
    <t xml:space="preserve">        其他城市基础设施配套费安排的支出</t>
  </si>
  <si>
    <t>21214</t>
  </si>
  <si>
    <t xml:space="preserve">      污水处理费安排的支出</t>
  </si>
  <si>
    <t>2121401</t>
  </si>
  <si>
    <t xml:space="preserve">        污水处理设施建设和运营</t>
  </si>
  <si>
    <t xml:space="preserve">      土地储备专项债券收入安排的支出</t>
  </si>
  <si>
    <t>21218</t>
  </si>
  <si>
    <r>
      <rPr>
        <sz val="11"/>
        <rFont val="Times New Roman"/>
        <charset val="134"/>
      </rPr>
      <t xml:space="preserve">            </t>
    </r>
    <r>
      <rPr>
        <sz val="11"/>
        <rFont val="宋体"/>
        <charset val="134"/>
      </rPr>
      <t>污水处理费对应专项债务收入安排的支出</t>
    </r>
  </si>
  <si>
    <t>2121801</t>
  </si>
  <si>
    <r>
      <rPr>
        <sz val="11"/>
        <rFont val="Times New Roman"/>
        <charset val="134"/>
      </rPr>
      <t xml:space="preserve">               </t>
    </r>
    <r>
      <rPr>
        <sz val="11"/>
        <rFont val="宋体"/>
        <charset val="134"/>
      </rPr>
      <t>污水处理设施建设和运营</t>
    </r>
  </si>
  <si>
    <t xml:space="preserve">      棚户区改造专项债券收入安排的支出</t>
  </si>
  <si>
    <t xml:space="preserve">       其他棚户区改造专项债券收入安排的支出</t>
  </si>
  <si>
    <t xml:space="preserve">  农林水支出</t>
  </si>
  <si>
    <t xml:space="preserve">    大中型水库库区基金及对应专项债务收入安排的支出</t>
  </si>
  <si>
    <t xml:space="preserve">      其他大中型水库库区基金支出</t>
  </si>
  <si>
    <t xml:space="preserve"> 交通运输支出</t>
  </si>
  <si>
    <t xml:space="preserve">    政府收费公路专项债券收入安排的支出</t>
  </si>
  <si>
    <t xml:space="preserve">      公路建设</t>
  </si>
  <si>
    <t xml:space="preserve">  商业服务业等支出</t>
  </si>
  <si>
    <t xml:space="preserve">    旅游发展基金支出</t>
  </si>
  <si>
    <t xml:space="preserve">      地方旅游开发项目补助</t>
  </si>
  <si>
    <t>其他支出(类)</t>
  </si>
  <si>
    <t>22904</t>
  </si>
  <si>
    <r>
      <rPr>
        <sz val="11"/>
        <rFont val="Arial"/>
        <charset val="0"/>
      </rPr>
      <t xml:space="preserve">    </t>
    </r>
    <r>
      <rPr>
        <sz val="11"/>
        <rFont val="宋体"/>
        <charset val="134"/>
      </rPr>
      <t>其他政府性基金及对应专项债务收入安排的支出</t>
    </r>
  </si>
  <si>
    <t>其他地方自行试点项目收益专项债券收入安排的支出</t>
  </si>
  <si>
    <t xml:space="preserve">    彩票发行销售机构业务费安排的支出</t>
  </si>
  <si>
    <t xml:space="preserve">    彩票公益金及对应专项债务收入安排的支出</t>
  </si>
  <si>
    <t>23104</t>
  </si>
  <si>
    <t xml:space="preserve">      地方政府专项债务还本支出</t>
  </si>
  <si>
    <t>2310411</t>
  </si>
  <si>
    <t xml:space="preserve">        国有土地使用权出让金债务还本支出</t>
  </si>
  <si>
    <t>23204</t>
  </si>
  <si>
    <t xml:space="preserve">      地方政府专项债务付息支出</t>
  </si>
  <si>
    <t>2320411</t>
  </si>
  <si>
    <t xml:space="preserve">        国有土地使用权出让金债务付息支出</t>
  </si>
  <si>
    <t xml:space="preserve">        土地储备专项债券付息支出</t>
  </si>
  <si>
    <t xml:space="preserve">        其他地方自行试点项目收益专项债券付息支出</t>
  </si>
  <si>
    <t>其中：628.9万元由景洪市给排水有限责任公司缴纳至国库后支付</t>
  </si>
  <si>
    <t>23304</t>
  </si>
  <si>
    <t xml:space="preserve">      地方政府专项债务发行费用支出</t>
  </si>
  <si>
    <t>2330411</t>
  </si>
  <si>
    <t xml:space="preserve">        国有土地使用权出让金债务发行费用支出</t>
  </si>
  <si>
    <t>2330431</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</si>
  <si>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</si>
  <si>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</si>
  <si>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</si>
  <si>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</si>
  <si>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抗疫特别国债安排的支出</t>
  </si>
  <si>
    <r>
      <rPr>
        <sz val="11"/>
        <rFont val="宋体"/>
        <charset val="134"/>
      </rPr>
      <t xml:space="preserve">        </t>
    </r>
    <r>
      <rPr>
        <sz val="11"/>
        <color theme="1"/>
        <rFont val="宋体"/>
        <charset val="134"/>
      </rPr>
      <t>抗疫特别国债安排的支出-基础设施建设-公共卫生体系建设</t>
    </r>
  </si>
  <si>
    <r>
      <rPr>
        <sz val="11"/>
        <rFont val="宋体"/>
        <charset val="134"/>
      </rPr>
      <t xml:space="preserve">        </t>
    </r>
    <r>
      <rPr>
        <sz val="11"/>
        <color theme="1"/>
        <rFont val="宋体"/>
        <charset val="134"/>
      </rPr>
      <t>抗疫特别国债安排的支出-基础设施建设-交通基础设施建设</t>
    </r>
  </si>
  <si>
    <r>
      <rPr>
        <sz val="11"/>
        <rFont val="宋体"/>
        <charset val="134"/>
      </rPr>
      <t xml:space="preserve">        </t>
    </r>
    <r>
      <rPr>
        <sz val="11"/>
        <color theme="1"/>
        <rFont val="宋体"/>
        <charset val="134"/>
      </rPr>
      <t>抗疫特别国债安排的支出-基础设施建设-其他基础设施建设</t>
    </r>
  </si>
  <si>
    <r>
      <rPr>
        <sz val="11"/>
        <rFont val="宋体"/>
        <charset val="134"/>
      </rPr>
      <t xml:space="preserve">        </t>
    </r>
    <r>
      <rPr>
        <sz val="11"/>
        <color theme="1"/>
        <rFont val="宋体"/>
        <charset val="134"/>
      </rPr>
      <t>抗疫特别国债安排的支出-抗疫相关支出-困难群众基本生活补助</t>
    </r>
  </si>
  <si>
    <t>表四</t>
  </si>
  <si>
    <t>景洪市2020年国有资本经营预算收支调整表</t>
  </si>
  <si>
    <t>收                   入</t>
  </si>
  <si>
    <t>支                     出</t>
  </si>
  <si>
    <t>项目</t>
  </si>
  <si>
    <t>2020年</t>
  </si>
  <si>
    <t>年初预算数</t>
  </si>
  <si>
    <t>调整预算数</t>
  </si>
  <si>
    <t>同比增长%</t>
  </si>
  <si>
    <t>社会保障和就业支出</t>
  </si>
  <si>
    <t>补充全国社会保障基金</t>
  </si>
  <si>
    <t>中国人民银行上缴收入</t>
  </si>
  <si>
    <t>国有资本经营预算补充基金支出</t>
  </si>
  <si>
    <t>金融企业利润收入</t>
  </si>
  <si>
    <t>223</t>
  </si>
  <si>
    <t>国有资本经营预算支出</t>
  </si>
  <si>
    <t>烟草企业利润收入</t>
  </si>
  <si>
    <t>22301</t>
  </si>
  <si>
    <t>解决历史遗留问题及改革成本支出</t>
  </si>
  <si>
    <t>石油石化企业利润收入</t>
  </si>
  <si>
    <t>2230101</t>
  </si>
  <si>
    <t>厂办大集体改革支出</t>
  </si>
  <si>
    <t>电力企业利润收入</t>
  </si>
  <si>
    <t>2230102</t>
  </si>
  <si>
    <t>“三供一业”移交补助支出</t>
  </si>
  <si>
    <t>电信企业利润收入</t>
  </si>
  <si>
    <t>2230103</t>
  </si>
  <si>
    <t>国有企业办职教幼教补助支出</t>
  </si>
  <si>
    <t>煤炭企业利润收入</t>
  </si>
  <si>
    <t>2230104</t>
  </si>
  <si>
    <t>国有企业办公共服务机构移交补助支出</t>
  </si>
  <si>
    <t>有色冶金采掘企业利润收入</t>
  </si>
  <si>
    <t>2230105</t>
  </si>
  <si>
    <t>国有企业退休人员社会化管理补助支出</t>
  </si>
  <si>
    <t>钢铁企业利润收入</t>
  </si>
  <si>
    <t>2230106</t>
  </si>
  <si>
    <t>国有企业棚户区改造支出</t>
  </si>
  <si>
    <t>化工企业利润收入</t>
  </si>
  <si>
    <t>2230107</t>
  </si>
  <si>
    <t>国有企业改革成本支出</t>
  </si>
  <si>
    <t>运输企业利润收入</t>
  </si>
  <si>
    <t>2230108</t>
  </si>
  <si>
    <t>离休干部医药费补助支出</t>
  </si>
  <si>
    <t>电子企业利润收入</t>
  </si>
  <si>
    <t>2230199</t>
  </si>
  <si>
    <t>其他解决历史遗留问题及改革成本支出</t>
  </si>
  <si>
    <t>机械企业利润收入</t>
  </si>
  <si>
    <t>22302</t>
  </si>
  <si>
    <t>国有企业资本金注入</t>
  </si>
  <si>
    <t>投资服务企业利润收入</t>
  </si>
  <si>
    <t>2230201</t>
  </si>
  <si>
    <t>国有经济结构调整支出</t>
  </si>
  <si>
    <t>纺织轻工企业利润收入</t>
  </si>
  <si>
    <t>2230202</t>
  </si>
  <si>
    <t>公益性设施投资支出</t>
  </si>
  <si>
    <t>贸易企业利润收入</t>
  </si>
  <si>
    <t>2230203</t>
  </si>
  <si>
    <t>前瞻性战略性产业发展支出</t>
  </si>
  <si>
    <t>建筑施工企业利润收入</t>
  </si>
  <si>
    <t>2230204</t>
  </si>
  <si>
    <t>生态环境保护支出</t>
  </si>
  <si>
    <t>房地产企业利润收入</t>
  </si>
  <si>
    <t>2230205</t>
  </si>
  <si>
    <t>支持科技进步支出</t>
  </si>
  <si>
    <t>建材企业利润收入</t>
  </si>
  <si>
    <t>2230206</t>
  </si>
  <si>
    <t>保障国家经济安全支出</t>
  </si>
  <si>
    <t>境外企业利润收入</t>
  </si>
  <si>
    <t>2230207</t>
  </si>
  <si>
    <t>对外投资合作支出</t>
  </si>
  <si>
    <t>对外合作企业利润收入</t>
  </si>
  <si>
    <t>2230299</t>
  </si>
  <si>
    <t>其他国有企业资本金注入</t>
  </si>
  <si>
    <t>医药企业利润收入</t>
  </si>
  <si>
    <t>22303</t>
  </si>
  <si>
    <t>国有企业政策性补贴</t>
  </si>
  <si>
    <t>农林牧渔企业利润收入</t>
  </si>
  <si>
    <t>2230301</t>
  </si>
  <si>
    <t>邮政企业利润收入</t>
  </si>
  <si>
    <t>22304</t>
  </si>
  <si>
    <t>金融国有资本经营预算支出</t>
  </si>
  <si>
    <t>军工企业利润收入</t>
  </si>
  <si>
    <t>2230401</t>
  </si>
  <si>
    <t>资本性支出</t>
  </si>
  <si>
    <t>转制科研院所利润收入</t>
  </si>
  <si>
    <t>2230402</t>
  </si>
  <si>
    <t>改革性支出</t>
  </si>
  <si>
    <t>地质勘查企业利润收入</t>
  </si>
  <si>
    <t>2230499</t>
  </si>
  <si>
    <t>其他金融国有资本经营预算支出</t>
  </si>
  <si>
    <t>卫生体育福利企业利润收入</t>
  </si>
  <si>
    <t>22399</t>
  </si>
  <si>
    <t>其他国有资本经营预算支出</t>
  </si>
  <si>
    <t>教育文化广播企业利润收入</t>
  </si>
  <si>
    <t>2239901</t>
  </si>
  <si>
    <t>科学研究企业利润收入</t>
  </si>
  <si>
    <t>机关社团所属企业利润收入</t>
  </si>
  <si>
    <t>其他国有资本经营预算企业利润收入</t>
  </si>
  <si>
    <t>其他企业利润收入</t>
  </si>
  <si>
    <t>金融业公司股利、股息收入</t>
  </si>
  <si>
    <t>国有控股公司股利、股息收入</t>
  </si>
  <si>
    <t>国有参股公司股利、股息收入</t>
  </si>
  <si>
    <t>其他国有资本经营预算企业股利、股息收入</t>
  </si>
  <si>
    <t>其他股利、股息收入</t>
  </si>
  <si>
    <t>产权转让收入</t>
  </si>
  <si>
    <t>其他国有股减持收入</t>
  </si>
  <si>
    <t>国有股权、股份转让收入</t>
  </si>
  <si>
    <t>国有独资企业产权转让收入</t>
  </si>
  <si>
    <t>金融类企业国有股减持收入</t>
  </si>
  <si>
    <t>其他国有资本经营预算企业产权转让收入</t>
  </si>
  <si>
    <t>其他产权转让收入</t>
  </si>
  <si>
    <t>清算收入</t>
  </si>
  <si>
    <t>国有股权、股份清算收入</t>
  </si>
  <si>
    <t>国有独资企业清算收入</t>
  </si>
  <si>
    <t>其他国有资本经营预算企业清算收入</t>
  </si>
  <si>
    <t>其他清算收入</t>
  </si>
  <si>
    <t>国有资本经营收入退库</t>
  </si>
  <si>
    <t>国有企业计划亏损补贴</t>
  </si>
  <si>
    <t>工业企业计划亏损补贴</t>
  </si>
  <si>
    <t>农业企业计划亏损补贴</t>
  </si>
  <si>
    <t>其他国有企业计划亏损补贴</t>
  </si>
  <si>
    <t>其他国有资本经营预算收入</t>
  </si>
  <si>
    <t>其他国有资本经营收入</t>
  </si>
  <si>
    <t>一、本年收入合计</t>
  </si>
  <si>
    <t>本年支出合计</t>
  </si>
  <si>
    <t>二、转移性收入</t>
  </si>
  <si>
    <t>三、上年结余</t>
  </si>
  <si>
    <t>本年结余</t>
  </si>
  <si>
    <t>调出资金</t>
  </si>
  <si>
    <t>表五</t>
  </si>
  <si>
    <t>2020年社会保险基金调整预算收支情况表</t>
  </si>
  <si>
    <t>预算数</t>
  </si>
  <si>
    <t>调整后预算数</t>
  </si>
  <si>
    <t>社会保险基金收入</t>
  </si>
  <si>
    <t>社会保险基金支出</t>
  </si>
  <si>
    <t>企业职工基本养老保险基金收入</t>
  </si>
  <si>
    <t>企业职工基本养老保险基金支出</t>
  </si>
  <si>
    <t>企业职工基本养老保险费收入</t>
  </si>
  <si>
    <t>基本养老金</t>
  </si>
  <si>
    <t>企业职工基本养老保险基金财政补贴收入</t>
  </si>
  <si>
    <t>医疗补助金</t>
  </si>
  <si>
    <t>企业职工基本养老保险基金利息收入</t>
  </si>
  <si>
    <t>丧葬抚恤补助</t>
  </si>
  <si>
    <t>其他企业职工基本养老保险基金收入</t>
  </si>
  <si>
    <t>其他企业职工基本养老保险基金支出</t>
  </si>
  <si>
    <t>失业保险基金收入</t>
  </si>
  <si>
    <t>失业保险基金支出</t>
  </si>
  <si>
    <t>失业保险费收入</t>
  </si>
  <si>
    <t>失业保险金</t>
  </si>
  <si>
    <t>失业保险基金财政补贴收入</t>
  </si>
  <si>
    <t>医疗保险费</t>
  </si>
  <si>
    <t>失业保险基金利息收入</t>
  </si>
  <si>
    <t>其他失业保险基金收入</t>
  </si>
  <si>
    <t>其他失业保险基金支出</t>
  </si>
  <si>
    <t>职工基本医疗保险基金收入</t>
  </si>
  <si>
    <t>职工基本医疗保险基金支出</t>
  </si>
  <si>
    <t>职工基本医疗保险费收入</t>
  </si>
  <si>
    <t>职工基本医疗保险统筹基金</t>
  </si>
  <si>
    <t>职工基本医疗保险基金财政补贴收入</t>
  </si>
  <si>
    <t>职工基本医疗保险个人账户基金</t>
  </si>
  <si>
    <t>职工基本医疗保险基金利息收入</t>
  </si>
  <si>
    <t>其他职工基本医疗保险基金支出</t>
  </si>
  <si>
    <t>其他职工基本医疗保险基金收入</t>
  </si>
  <si>
    <t>工伤保险基金收入</t>
  </si>
  <si>
    <t>工伤保险基金支出</t>
  </si>
  <si>
    <t>工伤保险费收入</t>
  </si>
  <si>
    <t>工伤保险待遇</t>
  </si>
  <si>
    <t>工伤保险基金财政补贴收入</t>
  </si>
  <si>
    <t>劳动能力鉴定支出</t>
  </si>
  <si>
    <t>工伤保险基金利息收入</t>
  </si>
  <si>
    <t>工伤预防费用支出</t>
  </si>
  <si>
    <t>其他工伤保险基金收入</t>
  </si>
  <si>
    <t>其他工伤保险基金支出</t>
  </si>
  <si>
    <t>生育保险基金收入</t>
  </si>
  <si>
    <t>生育保险基金支出</t>
  </si>
  <si>
    <t>生育保险费收入</t>
  </si>
  <si>
    <t>生育保险金</t>
  </si>
  <si>
    <t>生育保险基金补贴收入</t>
  </si>
  <si>
    <t>生育津贴支出</t>
  </si>
  <si>
    <t>生育保险基金利息收入</t>
  </si>
  <si>
    <t>其他生育保险基金支出</t>
  </si>
  <si>
    <t>其他生育保险基金收入</t>
  </si>
  <si>
    <t>城乡居民基本养老保险基金收入</t>
  </si>
  <si>
    <t>城乡居民基本养老保险基金支出</t>
  </si>
  <si>
    <t>城乡居民基本养老保险基金缴费收入</t>
  </si>
  <si>
    <t>基础养老金支出</t>
  </si>
  <si>
    <t>城乡居民基本养老保险基金财政补贴收入</t>
  </si>
  <si>
    <t>个人账户养老金支出</t>
  </si>
  <si>
    <t>城乡居民基本养老保险基金利息收入</t>
  </si>
  <si>
    <t>丧葬抚恤补助支出</t>
  </si>
  <si>
    <t>其他城乡居民基本养老保险基金收入</t>
  </si>
  <si>
    <t>其他城乡居民基本养老保险基金支出</t>
  </si>
  <si>
    <t>机关事业单位基本养老保险基金收入</t>
  </si>
  <si>
    <t>机关事业单位基本养老保险基金支出</t>
  </si>
  <si>
    <t>机关事业单位基本养老保险基金保费收入</t>
  </si>
  <si>
    <t>基本养老金支出</t>
  </si>
  <si>
    <t>机关事业单位基本养老保险基金财政补贴收入</t>
  </si>
  <si>
    <t>其他机关事业单位基本养老保险基金支出</t>
  </si>
  <si>
    <t>机关事业单位基本养老保险基金利息收入</t>
  </si>
  <si>
    <t>其他机关事业单位基本养老保险基金收入</t>
  </si>
  <si>
    <t>城乡居民基本医疗保险基金收入</t>
  </si>
  <si>
    <t>城乡居民基本医疗保险基金支出</t>
  </si>
  <si>
    <t>城乡居民基本医疗保险基金保费收入</t>
  </si>
  <si>
    <t>城乡居民基本医疗保险基金医疗待遇支出</t>
  </si>
  <si>
    <t>城乡居民基本医疗保险基金财政补贴收入</t>
  </si>
  <si>
    <t>大病保险支出</t>
  </si>
  <si>
    <t>城乡居民基本医疗保险基金利息收入</t>
  </si>
  <si>
    <t>其他城乡居民基本医疗保险基金支出</t>
  </si>
  <si>
    <t>其他城乡居民基本医疗保险基金收入</t>
  </si>
  <si>
    <t>本年收入小计</t>
  </si>
  <si>
    <t>本年支出小计</t>
  </si>
  <si>
    <t>上级补助收入合计</t>
  </si>
  <si>
    <t>上解上级支出合计</t>
  </si>
  <si>
    <t>企业职工基本养老保险</t>
  </si>
  <si>
    <t>企业养老保险</t>
  </si>
  <si>
    <t>失业保险</t>
  </si>
  <si>
    <t>职工基本医疗保险</t>
  </si>
  <si>
    <t>工伤保险</t>
  </si>
  <si>
    <t>生育保险</t>
  </si>
  <si>
    <t>城乡居民基本养老保险</t>
  </si>
  <si>
    <t>机关事业单位基本养老保险</t>
  </si>
  <si>
    <t>城乡居民基本医疗保险</t>
  </si>
  <si>
    <t>本年收入合计</t>
  </si>
  <si>
    <t>企业职工养老保险</t>
  </si>
  <si>
    <t>上年结余</t>
  </si>
  <si>
    <t>年末滚存结余</t>
  </si>
  <si>
    <t>表六</t>
  </si>
  <si>
    <t>景洪市2020年盘活存量资金统筹安排情况表</t>
  </si>
  <si>
    <t>序号</t>
  </si>
  <si>
    <t>支出功能分类</t>
  </si>
  <si>
    <t>支出经济分类</t>
  </si>
  <si>
    <t>项目名称</t>
  </si>
  <si>
    <t>收回金额</t>
  </si>
  <si>
    <t>安排金额</t>
  </si>
  <si>
    <t>结余</t>
  </si>
  <si>
    <t>2019年盘活存量资金统筹合计</t>
  </si>
  <si>
    <t>收缴盘活存量资金</t>
  </si>
  <si>
    <t>农业股专款</t>
  </si>
  <si>
    <t>2130599其他扶贫支出</t>
  </si>
  <si>
    <t>50399其他资本性支出</t>
  </si>
  <si>
    <t>2020年补短板扶贫引水巩固提升项目勐旺乡清水河饮水工程</t>
  </si>
  <si>
    <t>2130199其他农业农村支出</t>
  </si>
  <si>
    <t>31001房屋建筑物购建</t>
  </si>
  <si>
    <t>冲消市农业农村局办公楼建设借款</t>
  </si>
  <si>
    <t>市农业农村局（景政复[2020]802号）</t>
  </si>
  <si>
    <t>30227委托业务费</t>
  </si>
  <si>
    <t>农村土地确权颁证</t>
  </si>
  <si>
    <t>市农业农村局（景政复[2020]818号）</t>
  </si>
  <si>
    <t>经济建设股</t>
  </si>
  <si>
    <t>2010302一般行政管理事务</t>
  </si>
  <si>
    <t>50902利息补贴</t>
  </si>
  <si>
    <t>清理拖欠民营企业账款</t>
  </si>
  <si>
    <t>市政府（景政办发[2020]162号）</t>
  </si>
  <si>
    <t>2010399其他政府办公厅（室）及相关机构事务支出</t>
  </si>
  <si>
    <t>50302基础设施建设</t>
  </si>
  <si>
    <t>勐龙镇政府（景政办发[2020]162号）</t>
  </si>
  <si>
    <t>*</t>
  </si>
  <si>
    <t>2130142农村道路建设</t>
  </si>
  <si>
    <t>50402基础设施建设</t>
  </si>
  <si>
    <t>市交通运输局（景政办发[2020]162号）</t>
  </si>
  <si>
    <t>2130205森林资源培育</t>
  </si>
  <si>
    <t>森林抚育经费</t>
  </si>
  <si>
    <t>市国有林场（景政办发[2020]124号）</t>
  </si>
  <si>
    <t>2130211动植物保护</t>
  </si>
  <si>
    <t>509对个人和家庭补助</t>
  </si>
  <si>
    <t>野生动物禁养补偿</t>
  </si>
  <si>
    <t>市林草局（景政复[2020]554号）</t>
  </si>
  <si>
    <t>国库股</t>
  </si>
  <si>
    <t>2010605财政国库业务</t>
  </si>
  <si>
    <t>国库集中支付代理业务手续费</t>
  </si>
  <si>
    <t>非税股专款</t>
  </si>
  <si>
    <t>2120399 其他城乡社区公共设施支出</t>
  </si>
  <si>
    <t>偿还2013、2014年北片区指挥部北环路二期建设借款</t>
  </si>
  <si>
    <t>2015年华奥信托单一资金借款</t>
  </si>
  <si>
    <t>偿还嘎洒政府南过境路延长线道路绿化亮化工程借款</t>
  </si>
  <si>
    <t>行政政法股</t>
  </si>
  <si>
    <t>2010507专项普查活动</t>
  </si>
  <si>
    <t>人中普查经费</t>
  </si>
  <si>
    <t>市统计局（景政复[2020]807号）</t>
  </si>
  <si>
    <t>社保股</t>
  </si>
  <si>
    <t>2080506 机关事业单位职业年金缴费支出</t>
  </si>
  <si>
    <t>机关事业单位职业年金专项经费</t>
  </si>
  <si>
    <t>附表一</t>
  </si>
  <si>
    <t>景洪市2020年一般公共预算财力调整表</t>
  </si>
  <si>
    <t>科目名称、编码</t>
  </si>
  <si>
    <t>金额</t>
  </si>
  <si>
    <t>一、一般公共预算可用财力调整合计</t>
  </si>
  <si>
    <t xml:space="preserve"> 1、一般公共预算收入调整合计</t>
  </si>
  <si>
    <t>一般公共预算收入</t>
  </si>
  <si>
    <t>政府性基金调入</t>
  </si>
  <si>
    <t>转移性财力补助</t>
  </si>
  <si>
    <t>其他调入</t>
  </si>
  <si>
    <t xml:space="preserve"> 2、调减年初预算安排的项目经费</t>
  </si>
  <si>
    <t>年初按排的项支出预算调减</t>
  </si>
  <si>
    <t>二、一般公共预算支出调整合计</t>
  </si>
  <si>
    <t>1、年初预算缺口</t>
  </si>
  <si>
    <t xml:space="preserve">  2、年度新增支出</t>
  </si>
  <si>
    <t>项目支出</t>
  </si>
  <si>
    <t>3、上解支出</t>
  </si>
  <si>
    <t>税务绩效奖励经费</t>
  </si>
  <si>
    <t>缺口合计</t>
  </si>
  <si>
    <t>附表二</t>
  </si>
  <si>
    <t>景洪市2020年预算支出调整（分部门）明细表</t>
  </si>
  <si>
    <t>单位名称</t>
  </si>
  <si>
    <t>功能科目</t>
  </si>
  <si>
    <t>一、一般公共预算支出调整</t>
  </si>
  <si>
    <t>（一）一般公共预算支出调减合计</t>
  </si>
  <si>
    <t>1、预算股</t>
  </si>
  <si>
    <t>23303 地方政府一般债务发行费用支出</t>
  </si>
  <si>
    <t>偿还到期地方政府一般债券发行费用专项资金</t>
  </si>
  <si>
    <t>2010701 行政运行</t>
  </si>
  <si>
    <t>土地增值税清算付付劳务费专项资金</t>
  </si>
  <si>
    <t>景洪市税务局政府绩效考核奖专项资金</t>
  </si>
  <si>
    <t>2010499 其他发展与改革事务支出</t>
  </si>
  <si>
    <t>项目前期专项经费</t>
  </si>
  <si>
    <t>2、社保股</t>
  </si>
  <si>
    <t>2101199 其他行政事业单位医疗支出</t>
  </si>
  <si>
    <t>机关单位生育保险</t>
  </si>
  <si>
    <t>2080507 对机关事业单位基本养老保险基金的补助</t>
  </si>
  <si>
    <t>机关事业单位养老保险基金缺口资金</t>
  </si>
  <si>
    <t>2080705 公益性岗位补贴</t>
  </si>
  <si>
    <t>再就业地方资金</t>
  </si>
  <si>
    <t>2080109 社会保险经办机构</t>
  </si>
  <si>
    <t>企业退休和国企下岗失业人员及农垦社会化管理工作经费</t>
  </si>
  <si>
    <t>2210105 农村危房改造</t>
  </si>
  <si>
    <t>农村危房改造贷款利息</t>
  </si>
  <si>
    <t>2101301 城乡医疗救助</t>
  </si>
  <si>
    <t>城乡医疗救助</t>
  </si>
  <si>
    <t>2082602 财政对城乡居民基本养老保险基金的补助</t>
  </si>
  <si>
    <t>机关事业单位“中人”待遇清算资金</t>
  </si>
  <si>
    <t>3、行政政法股</t>
  </si>
  <si>
    <t>2013299 其他组织事务支出</t>
  </si>
  <si>
    <t>老年大学工作经费</t>
  </si>
  <si>
    <t>老年大学分校经费</t>
  </si>
  <si>
    <t>2040202 一般行政管理事务</t>
  </si>
  <si>
    <t>公安辅警、公益岗服装经费</t>
  </si>
  <si>
    <t>4、税政股</t>
  </si>
  <si>
    <t>2050199 其他教育管理事务支出</t>
  </si>
  <si>
    <t>2020年非税执收成本主管局统筹专项资金</t>
  </si>
  <si>
    <t>2050201 学前教育</t>
  </si>
  <si>
    <t>公办幼儿园保育费用专项资金</t>
  </si>
  <si>
    <t>2020年非税收入专项资金</t>
  </si>
  <si>
    <t>（学前）2020年非税收入专项资金</t>
  </si>
  <si>
    <t>2020年非税执收成本专项资金</t>
  </si>
  <si>
    <t>非税支出专项资金</t>
  </si>
  <si>
    <t>公办幼儿园保育经费</t>
  </si>
  <si>
    <t>2020年非税执收成本（学前）补助资金</t>
  </si>
  <si>
    <t>2050202 小学教育</t>
  </si>
  <si>
    <t>2020年非税调整补助资金</t>
  </si>
  <si>
    <t>（小学）2020年非税收入补助资金</t>
  </si>
  <si>
    <t>非税补助调整资金</t>
  </si>
  <si>
    <t>2020年非税收入（超市租金)专项资金</t>
  </si>
  <si>
    <t>2050203 初中教育</t>
  </si>
  <si>
    <t>小卖铺租金补助资金</t>
  </si>
  <si>
    <t>2050204 高中教育</t>
  </si>
  <si>
    <t>2020年非税执收成本补助</t>
  </si>
  <si>
    <t>2020年非税执收成本补助资金</t>
  </si>
  <si>
    <t>2140112 公路运输管理</t>
  </si>
  <si>
    <t>2020年运政执法办案聘用及办案项目经费</t>
  </si>
  <si>
    <t>22902 年初预留</t>
  </si>
  <si>
    <t>以奖代补项目经费</t>
  </si>
  <si>
    <t xml:space="preserve">  景洪市住房和城乡建设局</t>
  </si>
  <si>
    <t/>
  </si>
  <si>
    <t xml:space="preserve">    景洪市住房和城乡建设局</t>
  </si>
  <si>
    <t>2030603 人民防空</t>
  </si>
  <si>
    <t>景洪市人防基本指挥所电梯更新专项资金</t>
  </si>
  <si>
    <t>科教文化股</t>
  </si>
  <si>
    <t xml:space="preserve">  教科文股专款</t>
  </si>
  <si>
    <t>2130705 对村民委员会和村党支部的补助</t>
  </si>
  <si>
    <t>2019年乡镇村组干部绩效考核奖励专项资金</t>
  </si>
  <si>
    <t xml:space="preserve">  景洪市人民政府江北街道办事处</t>
  </si>
  <si>
    <t xml:space="preserve">    景洪市人民政府江北街道办事处</t>
  </si>
  <si>
    <t>2120199 其他城乡社区管理事务支出</t>
  </si>
  <si>
    <t>创文工作经费</t>
  </si>
  <si>
    <t>2010507 专项普查活动</t>
  </si>
  <si>
    <t>第七次全国人口普查工作经费</t>
  </si>
  <si>
    <t>江北街道办事处装修工程资金</t>
  </si>
  <si>
    <t xml:space="preserve">  景洪市教育体育局</t>
  </si>
  <si>
    <t xml:space="preserve">    景洪市教育体育局</t>
  </si>
  <si>
    <t>2020年景洪市教育体育局普通高中建档立卡贫困户学生生活费市级补助资金</t>
  </si>
  <si>
    <t>2020年景洪市教育体育局普通高中建档立卡学生免学费市级补助资金</t>
  </si>
  <si>
    <t>2020年景洪市教育体育局普通高中国家助学金市级补助资金</t>
  </si>
  <si>
    <t>2020年景洪市教育体育局高中教育公用经费市级专项资金</t>
  </si>
  <si>
    <t>2020年景洪市教育体育局初中教育家庭经济困难学生生活费市级补助资金</t>
  </si>
  <si>
    <t>2020年景洪市教育体育局小学教育公用经费市级专项资金</t>
  </si>
  <si>
    <t>2020年景洪市教育体育局初中教育营养改善计划市级补助资金</t>
  </si>
  <si>
    <t>2020年景洪市教育体育局小学教育家庭经济困难学生生活费市级补助资金</t>
  </si>
  <si>
    <t>2020年景洪市教育体育局初中教育公用经费市级专项资金</t>
  </si>
  <si>
    <t xml:space="preserve">    景洪市幼儿园</t>
  </si>
  <si>
    <t>2020年学前教育公用经费提高部分市级专项资金</t>
  </si>
  <si>
    <t xml:space="preserve">    景洪市第一小学</t>
  </si>
  <si>
    <t>2020年城乡义务教育公用经费提高标准市级补助资金</t>
  </si>
  <si>
    <t xml:space="preserve">    景洪市第二小学校</t>
  </si>
  <si>
    <t>追加2020年城乡义务教育公用经费提高标准市级专项资金</t>
  </si>
  <si>
    <t>追加2020年学前教育公用经费提标部分专项资金</t>
  </si>
  <si>
    <t>2020年景洪市第二小学义务教育家庭经济困难学生生活市级补助资金</t>
  </si>
  <si>
    <t xml:space="preserve">    景洪市第三小学</t>
  </si>
  <si>
    <t>2019年非税调整专项资金</t>
  </si>
  <si>
    <t>2020年第三小学义务教育家庭经济困难学生生活市级补助资金</t>
  </si>
  <si>
    <t>2020年非税调整专项资金</t>
  </si>
  <si>
    <t xml:space="preserve">    景洪市第一中学</t>
  </si>
  <si>
    <t>2020年普通高中公用经费提高部分市级补助资金</t>
  </si>
  <si>
    <t>2020年义务教育公用经费提高部分市级补助资金</t>
  </si>
  <si>
    <t>2020年景洪第一中学普通高中建档立卡家庭经济困难学生免学杂费市级补助资金</t>
  </si>
  <si>
    <t xml:space="preserve">    景洪市第二中学</t>
  </si>
  <si>
    <t>（追加）2020年市二中义务教育家庭经济困难学生生活补助专项资金</t>
  </si>
  <si>
    <t>（追加）2020年城乡义务教育公用经费提标市级补助经费</t>
  </si>
  <si>
    <t>（追加）2020年市二中农村义务教育学生营养改善计划补助资金</t>
  </si>
  <si>
    <t>2019年秋季义务教育家庭经济困难学生生活补助资金</t>
  </si>
  <si>
    <t xml:space="preserve">    景洪市第三中学</t>
  </si>
  <si>
    <t>2020年景洪市第三中学追加普通高中提高部分公用经费市级专项资金</t>
  </si>
  <si>
    <t>2020年景洪市第三中学追加城乡义务教育公用经费市级专项经费</t>
  </si>
  <si>
    <t xml:space="preserve">    景洪市职业高级中学</t>
  </si>
  <si>
    <t>追加2020年城乡义务教育公用经费提高标准部分市级专项资金</t>
  </si>
  <si>
    <t>2020年义务教育家庭经济困难学生追加生活补助资金</t>
  </si>
  <si>
    <t>2020年追加预算农村义务教育学生营养改善计划补助资金</t>
  </si>
  <si>
    <t>2019年义务教育家庭经济困难学生生活补助资金</t>
  </si>
  <si>
    <t xml:space="preserve">    景洪市民族中学</t>
  </si>
  <si>
    <t>2020年市民中城乡义务教育公用经费追加提标市级补助经费</t>
  </si>
  <si>
    <t>2020年景洪市民族中学义务教育家庭经济困难学生生活补助市级补助资金</t>
  </si>
  <si>
    <t xml:space="preserve">    景洪市嘎洒镇中心小学</t>
  </si>
  <si>
    <t>2020年嘎洒小学义务教育家庭经济困难学生生活市级补助资金</t>
  </si>
  <si>
    <t>2020年学前教育公用经费提标部分追加经费</t>
  </si>
  <si>
    <t>2020年嘎洒镇中心小学城乡义务教育公用经费提高标准部分市级补助资金</t>
  </si>
  <si>
    <t xml:space="preserve">    景洪市勐龙镇中心小学</t>
  </si>
  <si>
    <t>景洪市勐龙镇中心小学2020年学前教育公用经费提标部分追加专项资金</t>
  </si>
  <si>
    <t>2020年景洪市勐龙镇中心小学义务教育家庭经济困难学生生活补助资金</t>
  </si>
  <si>
    <t xml:space="preserve">    景洪市勐龙镇小街中心小学</t>
  </si>
  <si>
    <t>2020年学前教育(公用经费)提标补助资金</t>
  </si>
  <si>
    <t>2019年秋季学期义务教育家庭经济困难学生生活补助资金</t>
  </si>
  <si>
    <t>2020年小街九年一贯制学校（初中部）义务教育学生营养改善计划市级补助资金</t>
  </si>
  <si>
    <t>2020年小街九年一贯制学校（初中部）义务教育家庭经济困难学生生活市级补助资金</t>
  </si>
  <si>
    <t>2020年小街中心小学义务教育家庭经济困难学生生活市级补助资金</t>
  </si>
  <si>
    <t xml:space="preserve">    嘎洒镇嘎栋小学</t>
  </si>
  <si>
    <t>2020年嘎栋小学学前教育公用经费提高标准部分市级补助资金</t>
  </si>
  <si>
    <t>2020年嘎栋小学非税调整市级补助资金</t>
  </si>
  <si>
    <t>2020年嘎栋小学农村义务教育学生营养改善计划市级补助资金</t>
  </si>
  <si>
    <t>2020年嘎栋小学义务教育家庭经济困难学生生活市级补助资金</t>
  </si>
  <si>
    <t>2020年嘎栋小学城乡义务教育公用经费提高标准部分市级补助资金</t>
  </si>
  <si>
    <t xml:space="preserve">    景洪市勐养镇中心小学</t>
  </si>
  <si>
    <t>2020年景洪市勐养镇中心小学义务教育家庭经济困难生活补助市级补助资金</t>
  </si>
  <si>
    <t>2020年城乡义务教育阶段学校公用经费提高部分市级专项资金</t>
  </si>
  <si>
    <t>2019年秋季义务教育家庭经济困难学生生活补助资金专项资金</t>
  </si>
  <si>
    <t>2020年学前教育公用经费提标部分追加补助资金</t>
  </si>
  <si>
    <t xml:space="preserve">    景洪市勐罕镇中学</t>
  </si>
  <si>
    <t>2020年景洪市勐罕镇中学义务教育家庭经济困难学生生活市级补助资金</t>
  </si>
  <si>
    <t>2020年景洪市勐罕镇中学市级追加公用经费</t>
  </si>
  <si>
    <t>2020年景洪市勐罕镇中学农村义务教育学生营养改善计划市级补助资金</t>
  </si>
  <si>
    <t xml:space="preserve">    景洪市勐罕镇中心小学</t>
  </si>
  <si>
    <t>2020年景洪市勐罕镇中心小学义务教育家庭经济困难学生生活市级补助资金</t>
  </si>
  <si>
    <t>2020年景洪市勐罕镇中心小学学前教育（公用经费提标部分追加）补助资金</t>
  </si>
  <si>
    <t>2020年景市勐罕镇中心小学义务教育（市级公用经费提标部分追加）补助资金</t>
  </si>
  <si>
    <t xml:space="preserve">    景洪市普文镇中学</t>
  </si>
  <si>
    <t>2019年秋季农村义务教育家庭经济困难学生生活补助专项资金</t>
  </si>
  <si>
    <t>2020年秋季义务教育家庭经济困难学生生活补助市级专项资金</t>
  </si>
  <si>
    <t>2020年城乡义务教育公用经费追加市级专项资金</t>
  </si>
  <si>
    <t xml:space="preserve">    景洪市普文镇中心小学</t>
  </si>
  <si>
    <t>2020年学前教育公用经费提标部分（市级）专项资金</t>
  </si>
  <si>
    <t>2019年秋季义务家庭经济困难学生生活补助资金专项资金</t>
  </si>
  <si>
    <t>2020年非税调整(学前）专项资金</t>
  </si>
  <si>
    <t xml:space="preserve">    景洪市景哈乡中学</t>
  </si>
  <si>
    <t>2020年景哈乡中学农村义务教育学生营养改善市级补助资金</t>
  </si>
  <si>
    <t>2020年景哈乡中学义务教育家庭经济困难学生生活市级补助资金</t>
  </si>
  <si>
    <t>2020年城乡义务教育公用经费提高部分市级专项资金</t>
  </si>
  <si>
    <t xml:space="preserve">    景洪市景哈哈尼族乡中心小学</t>
  </si>
  <si>
    <t>2019年秋季义务教育家庭经济困难补助资金</t>
  </si>
  <si>
    <t>2020年景洪市景哈哈尼族乡中心小学义务教育家庭经济困难学生生活市级补助资金</t>
  </si>
  <si>
    <t>景哈小学2020年义务教育公用经费提高部分市级专项资金</t>
  </si>
  <si>
    <t>2020年非税调整（学前）专项资金</t>
  </si>
  <si>
    <t xml:space="preserve">    景洪市勐旺乡中学</t>
  </si>
  <si>
    <t>2019年秋季义务教育家庭经济困难学生生活补助专项资金</t>
  </si>
  <si>
    <t>2020年城乡义务教育阶段学校公用经费提高部分市级补助资金</t>
  </si>
  <si>
    <t xml:space="preserve">    景洪市勐旺乡中心小学</t>
  </si>
  <si>
    <t>2019年秋季学期义务教育家庭经济困难学生生活省级补助资金</t>
  </si>
  <si>
    <t xml:space="preserve">    景洪市大渡岗乡九年一贯制学校</t>
  </si>
  <si>
    <t>2020年大渡岗乡幼儿园学前教育公用经费提高标准部分市级专项资金</t>
  </si>
  <si>
    <t>2020年大渡岗中学营养改善计划市级补助资金</t>
  </si>
  <si>
    <t>（初中）2020年城乡义务教育公用经费提标部分市级专项资金</t>
  </si>
  <si>
    <t>（小学）2019年秋季义务教育家庭经济困难学生专项资金</t>
  </si>
  <si>
    <t>（小学）2020年城乡义务教育公用经费提标部分市级专项资金</t>
  </si>
  <si>
    <t>（初中）2019年秋季义务教育家庭经济困难学生专项资金</t>
  </si>
  <si>
    <t>2020年大渡岗小学义务教育家庭经济困难学生补助市级补助资金</t>
  </si>
  <si>
    <t>2020年大渡岗中学义务教育家庭经济困难学生补助市级补助资金</t>
  </si>
  <si>
    <t xml:space="preserve">    景洪市景讷乡中学</t>
  </si>
  <si>
    <t>2019年秋季义务家庭经济困难学生生活补助资金</t>
  </si>
  <si>
    <t xml:space="preserve">    景洪市景讷乡中心小学</t>
  </si>
  <si>
    <t>2019秋季学期义务教育家庭经济困难学生生活补助资金</t>
  </si>
  <si>
    <t>2020年景讷小学义务教育家庭经济困难学生生活市级补助资金</t>
  </si>
  <si>
    <t>2020年景讷小学农村义务教育学生营养餐市级补助资金</t>
  </si>
  <si>
    <t xml:space="preserve">    景洪市基诺乡中心小学</t>
  </si>
  <si>
    <t>2020年景洪市基诺乡中心小学追加义务教育家庭经济困难学生生活市级补助资金</t>
  </si>
  <si>
    <t xml:space="preserve">    景洪市民族幼儿园</t>
  </si>
  <si>
    <t>2020年学前教育公用经费提标部分办公经费</t>
  </si>
  <si>
    <t xml:space="preserve">    景洪市第四中学</t>
  </si>
  <si>
    <t>2020年景洪市第四中学追加义务教育家庭经济困难学生生活补助市级专项资金</t>
  </si>
  <si>
    <t>2020年景洪市第四中学追加高中建档立卡免学费补助资金市级专项资金</t>
  </si>
  <si>
    <t>2020年景洪市第四中学追加普通高中提高部分公用经费市级专项资金</t>
  </si>
  <si>
    <t>2020年景洪市第四中学追加城乡义务教育公用经费调标经费市级专项经费</t>
  </si>
  <si>
    <t xml:space="preserve">    景洪市第五中学</t>
  </si>
  <si>
    <t>2020年景洪市第五中学农村义务教育学生营养改善计划市级补助资金</t>
  </si>
  <si>
    <t>2020年景洪第五中学普通高中建档立卡家庭经济困难学生免学杂费市级补助资金</t>
  </si>
  <si>
    <t>2020年景洪市第五中学义务教育家庭经济困难学生生活市级补助资金</t>
  </si>
  <si>
    <t xml:space="preserve">    景洪市第四小学</t>
  </si>
  <si>
    <t>2020景洪市第四小学追加义务教育家庭经济困难学生生活市级补助资金</t>
  </si>
  <si>
    <t xml:space="preserve">    西双版纳傣族自治州景洪市特殊教育学校</t>
  </si>
  <si>
    <t>2020年特殊教育学校义务教育家庭经济困难学生生活市级补助资金</t>
  </si>
  <si>
    <t>2020年特殊教育学校农村义务教育学生营养改善市级补助资金</t>
  </si>
  <si>
    <t xml:space="preserve">  景洪市允景洪街道办事处</t>
  </si>
  <si>
    <t xml:space="preserve">    景洪市允景洪街道办事处</t>
  </si>
  <si>
    <t>创建全国文明城市经费</t>
  </si>
  <si>
    <t>2020年“百名好支书”市级补助资金</t>
  </si>
  <si>
    <t>2120102 一般行政管理事务</t>
  </si>
  <si>
    <t>青年人才党支部工作经费</t>
  </si>
  <si>
    <t xml:space="preserve">  中国共产党景洪市委员会宣传部</t>
  </si>
  <si>
    <t xml:space="preserve">    中国共产党景洪市委员会宣传部</t>
  </si>
  <si>
    <t>2013399 其他宣传事务支出</t>
  </si>
  <si>
    <t>2020年昆明长水国际机场投放形象广告补助经费</t>
  </si>
  <si>
    <t xml:space="preserve">  中国共产党景洪市委党校</t>
  </si>
  <si>
    <t>2050802 干部教育</t>
  </si>
  <si>
    <t>市委党校教学楼、学院宿舍楼修缮资金</t>
  </si>
  <si>
    <t>农业农村股</t>
  </si>
  <si>
    <t xml:space="preserve">  农业股专款</t>
  </si>
  <si>
    <t>2130599 其他扶贫支出</t>
  </si>
  <si>
    <t>2015年以前扶贫专户缺口专项资金</t>
  </si>
  <si>
    <t>2130504 农村基础设施建设</t>
  </si>
  <si>
    <t>2020年补短板扶贫饮水巩固提升项目勐旺乡清水河村饮水工程专项资金</t>
  </si>
  <si>
    <t xml:space="preserve">  景洪市林业和草原局</t>
  </si>
  <si>
    <t xml:space="preserve">    景洪市林业和草原局</t>
  </si>
  <si>
    <t>2130205 森林资源培育</t>
  </si>
  <si>
    <t>退还景洪水电站施工区征占用林地多缴森林植被恢复专项资金</t>
  </si>
  <si>
    <t xml:space="preserve">  景洪市景洪农场管理委员会</t>
  </si>
  <si>
    <t xml:space="preserve">    景洪市景洪农场管理委员会</t>
  </si>
  <si>
    <t xml:space="preserve">  景洪市东风农场管理委员会</t>
  </si>
  <si>
    <t xml:space="preserve">    景洪市东风农场管理委员会</t>
  </si>
  <si>
    <t>东风农场青年人才党支部建设工作经费</t>
  </si>
  <si>
    <t xml:space="preserve">  景洪市橄榄坝农场管理委员会</t>
  </si>
  <si>
    <t xml:space="preserve">    景洪市橄榄坝农场管理委员会</t>
  </si>
  <si>
    <t>橄榄坝农场2020年青年人才党支部工作经费</t>
  </si>
  <si>
    <t xml:space="preserve">  景洪市大渡岗农场管理委员会</t>
  </si>
  <si>
    <t xml:space="preserve">    景洪市大渡岗农场管理委员会</t>
  </si>
  <si>
    <t>大渡岗农场青年人才党支部建设工作经费</t>
  </si>
  <si>
    <t>社会保障股</t>
  </si>
  <si>
    <t xml:space="preserve">  景洪市民政局</t>
  </si>
  <si>
    <t xml:space="preserve">    景洪市民政局</t>
  </si>
  <si>
    <t>2080299 其他民政管理事务支出</t>
  </si>
  <si>
    <t>追加2020年预算“9.19”事件陶卫东死亡人道主义补偿专项资金</t>
  </si>
  <si>
    <t>2080207 行政区划和地名管理</t>
  </si>
  <si>
    <t>追加2020年预算街道析置行政区划调整变更行政区域界线核实勘定专项资金</t>
  </si>
  <si>
    <t>2220211 仓库建设</t>
  </si>
  <si>
    <t>追加2020年预算景洪市救灾物资储备库建设专项经费</t>
  </si>
  <si>
    <t>2081902 农村最低生活保障金支出</t>
  </si>
  <si>
    <t>追加2020年预算农村最低生活保障补助资金</t>
  </si>
  <si>
    <t>2081901 城市最低生活保障金支出</t>
  </si>
  <si>
    <t>追加2020年预算城市居民最低生活保障补助资金</t>
  </si>
  <si>
    <t xml:space="preserve">    景洪市退役军人事务局</t>
  </si>
  <si>
    <t>2082899 其他退役军人事务管理支出</t>
  </si>
  <si>
    <t>“枫桥式退役军人服务中心（站）”创建资金</t>
  </si>
  <si>
    <t xml:space="preserve">  社保股专款</t>
  </si>
  <si>
    <t>2101101 行政单位医疗</t>
  </si>
  <si>
    <t>行政单位医疗保险专项经费</t>
  </si>
  <si>
    <t>2082601 财政对企业职工基本养老保险基金的补助</t>
  </si>
  <si>
    <t>企业独子费补助经费</t>
  </si>
  <si>
    <t>2101202 财政对城乡居民基本医疗保险基金的补助</t>
  </si>
  <si>
    <t>城乡居民基本医疗保险基金补助专项资金</t>
  </si>
  <si>
    <t>2082502 其他农村生活救助</t>
  </si>
  <si>
    <t>追加2020年60岁以上完全失地农民补助资金</t>
  </si>
  <si>
    <t>2080704 社会保险补贴</t>
  </si>
  <si>
    <t>国企改革下岗失业人员社会保险补贴专项经费</t>
  </si>
  <si>
    <t>职业年金专项资金</t>
  </si>
  <si>
    <t xml:space="preserve">  中国共产党景洪市委员会组织部</t>
  </si>
  <si>
    <t xml:space="preserve">    中国共产党景洪市委员会组织部</t>
  </si>
  <si>
    <t>老年大学教学楼基础设施配备经费</t>
  </si>
  <si>
    <t xml:space="preserve">  景洪市公安局</t>
  </si>
  <si>
    <t xml:space="preserve">    景洪市公安局</t>
  </si>
  <si>
    <r>
      <rPr>
        <sz val="11"/>
        <color rgb="FF000000"/>
        <rFont val="宋体"/>
        <charset val="1"/>
      </rPr>
      <t xml:space="preserve">2040299 </t>
    </r>
    <r>
      <rPr>
        <sz val="11"/>
        <rFont val="宋体"/>
        <charset val="1"/>
      </rPr>
      <t>其他公安支出</t>
    </r>
  </si>
  <si>
    <t>业务技术用房工程款</t>
  </si>
  <si>
    <t xml:space="preserve">    景洪市公安局交通警察大队</t>
  </si>
  <si>
    <t>创文明城市专项经费</t>
  </si>
  <si>
    <t xml:space="preserve">  中国共产党景洪市委员会统一战线工作部</t>
  </si>
  <si>
    <t xml:space="preserve">    中国共产党景洪市委员会统一战线工作部</t>
  </si>
  <si>
    <t>2012399 其他民族事务支出</t>
  </si>
  <si>
    <t>市民宗局项目管理费专项资金</t>
  </si>
  <si>
    <t xml:space="preserve">  景洪市政务服务管理局</t>
  </si>
  <si>
    <t>2010399 其他政府办公厅（室）及相关机构事务支出</t>
  </si>
  <si>
    <t>2021年政务大厅工作服制作经费</t>
  </si>
  <si>
    <t xml:space="preserve">  景洪市党史研究室</t>
  </si>
  <si>
    <t>2012604 档案馆</t>
  </si>
  <si>
    <t>中共景洪市党史研究室综合馆附属工程项目</t>
  </si>
  <si>
    <t xml:space="preserve">  景洪市人民政府办公室</t>
  </si>
  <si>
    <t xml:space="preserve">    景洪市人民政府办公室</t>
  </si>
  <si>
    <t>2020年景洪宾馆退休职工生活补助</t>
  </si>
  <si>
    <t>2020年购买服务经费</t>
  </si>
  <si>
    <t xml:space="preserve">    景洪市机关事务管理局</t>
  </si>
  <si>
    <t>公务用车划转落户经费</t>
  </si>
  <si>
    <t>预算股</t>
  </si>
  <si>
    <t xml:space="preserve">  预算股专款</t>
  </si>
  <si>
    <t>预留绩效考核奖励年终奖（追加）专项经费</t>
  </si>
  <si>
    <t>2299901 其他支出</t>
  </si>
  <si>
    <t>景洪市易地扶贫搬迁建设项目（追加部分）专项资金</t>
  </si>
  <si>
    <t>227 预备费</t>
  </si>
  <si>
    <t>2020年景洪市预备费（调整部分）专项资金</t>
  </si>
  <si>
    <t>景洪至勐仑公路建设项目专项资金</t>
  </si>
  <si>
    <t>2320301 地方政府一般债券付息支出</t>
  </si>
  <si>
    <t>偿还2020年到期地方政府一般债券利息（追加）专项资金</t>
  </si>
  <si>
    <t xml:space="preserve">  勐龙镇</t>
  </si>
  <si>
    <t xml:space="preserve">    景洪市勐龙镇人民政府</t>
  </si>
  <si>
    <t>2013199 其他党委办公厅（室）及相关机构事务支出</t>
  </si>
  <si>
    <t>勐龙镇青年人才党支部经费</t>
  </si>
  <si>
    <t xml:space="preserve">  嘎洒镇</t>
  </si>
  <si>
    <t xml:space="preserve">    景洪市嘎洒镇人民政府</t>
  </si>
  <si>
    <t>2020年青年人才党支部工作经费</t>
  </si>
  <si>
    <t>2020年党政机关办公用房租金和干部周转性住房租金</t>
  </si>
  <si>
    <t xml:space="preserve">  景哈哈尼族乡</t>
  </si>
  <si>
    <t xml:space="preserve">    景洪市景哈哈尼族乡人民政府</t>
  </si>
  <si>
    <t xml:space="preserve">  勐罕镇</t>
  </si>
  <si>
    <t xml:space="preserve">    景洪市勐罕镇人民政府</t>
  </si>
  <si>
    <t xml:space="preserve">  勐养镇</t>
  </si>
  <si>
    <t xml:space="preserve">    景洪市勐养镇人民政府</t>
  </si>
  <si>
    <t>2020年景洪市勐养镇青年人才党支部工作经费</t>
  </si>
  <si>
    <t xml:space="preserve">  基诺山基诺族乡</t>
  </si>
  <si>
    <t xml:space="preserve">    景洪市基诺山基诺族乡人民政府</t>
  </si>
  <si>
    <t>基诺山乡青年人才党支部经费</t>
  </si>
  <si>
    <t xml:space="preserve">  景讷乡</t>
  </si>
  <si>
    <t xml:space="preserve">    景洪市景讷乡人民政府</t>
  </si>
  <si>
    <t>2020年景讷乡青年人才党支部工作经费</t>
  </si>
  <si>
    <t xml:space="preserve">  大渡岗乡</t>
  </si>
  <si>
    <t xml:space="preserve">    景洪市大渡岗乡人民政府</t>
  </si>
  <si>
    <t>2020年中共景洪市大渡岗乡青年人才党支部工作经费</t>
  </si>
  <si>
    <t>2129901 其他城乡社区支出</t>
  </si>
  <si>
    <t>景洪市人民政府偿还大渡岗乡拖欠民营企业中小企业剩余账款专项资金</t>
  </si>
  <si>
    <t xml:space="preserve">  普文镇</t>
  </si>
  <si>
    <t xml:space="preserve">    景洪市普文镇人民政府</t>
  </si>
  <si>
    <t>2020年普文镇青年人才党支部工作经费</t>
  </si>
  <si>
    <t xml:space="preserve">  勐旺乡</t>
  </si>
  <si>
    <t xml:space="preserve">    景洪市勐旺乡人民政府</t>
  </si>
  <si>
    <t>勐旺乡青年人才党支部工作经费</t>
  </si>
  <si>
    <t>景洪市税务局</t>
  </si>
  <si>
    <t>2010799 其他税收事务支出</t>
  </si>
  <si>
    <t>2020年度税收工作经费补助</t>
  </si>
  <si>
    <t>中国人民银行西双版纳州支行</t>
  </si>
  <si>
    <t>2170199 金融部门其他行政支出</t>
  </si>
  <si>
    <t>2020年度经费</t>
  </si>
  <si>
    <t>西双版纳海关</t>
  </si>
  <si>
    <t>2010999 其他海关事务支出</t>
  </si>
  <si>
    <t>勐龙镇240通道协管员经费</t>
  </si>
  <si>
    <t>金融股</t>
  </si>
  <si>
    <t xml:space="preserve">  金融股专款</t>
  </si>
  <si>
    <t>2130803 农业保险保费补贴</t>
  </si>
  <si>
    <t>森林火灾保费补助资金</t>
  </si>
  <si>
    <t>景洪市外事办公室</t>
  </si>
  <si>
    <t>2013501 行政运行</t>
  </si>
  <si>
    <t>车辆运营维护费</t>
  </si>
  <si>
    <t>税政股</t>
  </si>
  <si>
    <t xml:space="preserve">  非税股专款</t>
  </si>
  <si>
    <t>运政执法办案聘用及办案专项经费</t>
  </si>
  <si>
    <t>2010902 一般行政管理事务</t>
  </si>
  <si>
    <t>海关工作补助项目经费</t>
  </si>
  <si>
    <t>2320498 其他地方自行试点项目收益专项债券付息支出</t>
  </si>
  <si>
    <t>景洪市2020年新增专项债券(其他地方自行试点项目收益专项债券)到期应付利息专项资金</t>
  </si>
  <si>
    <t>2330498 其他地方自行试点项目收益专项债券发行费用支出</t>
  </si>
  <si>
    <t>景洪市2020年新增专项债券到期应付发行费用（其他地方自行试点项目收益专项债券）专项资金</t>
  </si>
  <si>
    <t>2020年地方政府专项债券发行费用专项资金</t>
  </si>
  <si>
    <t>综合研究与政府采购管理股</t>
  </si>
  <si>
    <t xml:space="preserve">  综合股专款</t>
  </si>
  <si>
    <t>2330432 政府收费公路专项债券发行费用支出</t>
  </si>
  <si>
    <t>景洪市2020年地方政府专项债券（政府收费公路专项债券）发行费用专项资金</t>
  </si>
  <si>
    <t>2330433 棚户区改造专项债券发行费用支出</t>
  </si>
  <si>
    <t>景洪市2020年地方政府新增专项债券（棚户区改造专项债券项目）发行费用专项资金</t>
  </si>
  <si>
    <t>景洪市2020年专项债券发行费用专项资金</t>
  </si>
  <si>
    <t>附表三</t>
  </si>
  <si>
    <t>景洪市2020偿债资金调整预算表</t>
  </si>
  <si>
    <t>编制单位：景洪财政局</t>
  </si>
  <si>
    <t>单位</t>
  </si>
  <si>
    <t>项目内容</t>
  </si>
  <si>
    <t>偿债资金预算</t>
  </si>
  <si>
    <t>调整</t>
  </si>
  <si>
    <t>本金</t>
  </si>
  <si>
    <t>利息</t>
  </si>
  <si>
    <t>发行服务费</t>
  </si>
  <si>
    <t>小计</t>
  </si>
  <si>
    <t>景洪市财政局</t>
  </si>
  <si>
    <t>到期普通专项债券还本付息</t>
  </si>
  <si>
    <t>国有土地使用权出让金债务还本支出</t>
  </si>
  <si>
    <t>国有土地使用权出让金债务付息支出</t>
  </si>
  <si>
    <t>国有土地使用权出让金债务发行费用支出</t>
  </si>
  <si>
    <t>到期土储专项债券还本付息</t>
  </si>
  <si>
    <t>土地储备专项债券付息支出</t>
  </si>
  <si>
    <t>土地储备专项债券发行费用支出</t>
  </si>
  <si>
    <t>到期其他专项债券还本付息</t>
  </si>
  <si>
    <t>政府收费公路专项债券发行费用支出</t>
  </si>
  <si>
    <t>棚户区改造专项债券发行费用支出</t>
  </si>
  <si>
    <t>其他地方自行试点项目收益专项债券付息支出</t>
  </si>
  <si>
    <t>其他地方自行试点项目收益专项债券发行费用支出</t>
  </si>
  <si>
    <t>一、基金合计</t>
  </si>
  <si>
    <t>地方政府一般债券还本支出</t>
  </si>
  <si>
    <t>地方政府一般债券付息支出</t>
  </si>
  <si>
    <t>地方政府一般债务发行费用支出</t>
  </si>
  <si>
    <t>景洪市水务局</t>
  </si>
  <si>
    <t>安排国开行曼点水库工程建设项目资金</t>
  </si>
  <si>
    <t>小城镇基础设施建设</t>
  </si>
  <si>
    <t>景洪市农业开发投资有限公司</t>
  </si>
  <si>
    <t>景洪市易地扶贫搬迁建设项目资金</t>
  </si>
  <si>
    <t>其他扶贫资金</t>
  </si>
  <si>
    <t>景洪市沙河投资开发有限公司</t>
  </si>
  <si>
    <t>流沙河治理防洪工程建设项目资金</t>
  </si>
  <si>
    <t>景洪市城乡投资有限公司</t>
  </si>
  <si>
    <t>景洪市2015-2017年城市棚户区改造项目   （一期）项目资金</t>
  </si>
  <si>
    <t>棚户区改造</t>
  </si>
  <si>
    <t>景洪市公路投资有限公司</t>
  </si>
  <si>
    <t>G214线景洪南过境公路联络线嘎洒至嘎栋道路项目资金</t>
  </si>
  <si>
    <t>其他城乡社区支出</t>
  </si>
  <si>
    <t>景洪市公共设施投资有限公司</t>
  </si>
  <si>
    <t>橄榄坝至景哈澜沧江大桥工程项目建设</t>
  </si>
  <si>
    <t>公路建设</t>
  </si>
  <si>
    <t>景洪市国有投资有限公司</t>
  </si>
  <si>
    <t>景洪市城市雨水一期建设工程建设项目资金</t>
  </si>
  <si>
    <t>其他城乡社区公共设施支出</t>
  </si>
  <si>
    <t>二、一般预算合计</t>
  </si>
  <si>
    <t>附表四</t>
  </si>
  <si>
    <t>景洪市2020年地方政府债务限额调整情况表</t>
  </si>
  <si>
    <t>单位：亿元</t>
  </si>
  <si>
    <t>项    目</t>
  </si>
  <si>
    <t>景洪市</t>
  </si>
  <si>
    <t>一、2019年地方政府债务限额</t>
  </si>
  <si>
    <t>其中： 一般债务限额</t>
  </si>
  <si>
    <t xml:space="preserve">    专项债务限额</t>
  </si>
  <si>
    <t>二、2020年新增地方政府债务限额</t>
  </si>
  <si>
    <t>附：提前下达的2020年新增地方政府债务限额</t>
  </si>
  <si>
    <t>三、2020年地方政府债务限额</t>
  </si>
  <si>
    <t>附表五</t>
  </si>
  <si>
    <t>景洪市2020年地方政府新增债务限额资金安排表</t>
  </si>
  <si>
    <t>债券性质</t>
  </si>
  <si>
    <t>项目类型</t>
  </si>
  <si>
    <t>安排债券规模</t>
  </si>
  <si>
    <t>专项债券</t>
  </si>
  <si>
    <t>污水处理（城镇）</t>
  </si>
  <si>
    <t>景洪市江北污水处理厂及配套管网工程</t>
  </si>
  <si>
    <t>景洪市江南污水处理厂提标改造工程</t>
  </si>
  <si>
    <t>景洪市江南第二污水处理厂及配套管网工程</t>
  </si>
  <si>
    <t>供水</t>
  </si>
  <si>
    <t>景洪市江南第二水厂及配套管网工程</t>
  </si>
  <si>
    <t>新建水库</t>
  </si>
  <si>
    <t>景洪市曼点水库</t>
  </si>
  <si>
    <t>企业收费高速公路</t>
  </si>
  <si>
    <t>景洪至勐海至打洛高速公路（景洪至勐海段）</t>
  </si>
  <si>
    <t>景洪市旧城改造-江北农垦医院片区</t>
  </si>
  <si>
    <t>附表六</t>
  </si>
  <si>
    <t>景洪市2020年抗疫特别国债资金明细表</t>
  </si>
  <si>
    <t>类别</t>
  </si>
  <si>
    <t>基建类</t>
  </si>
  <si>
    <t>“一带一路”玉磨铁路西双版纳站配套基础设施工程</t>
  </si>
  <si>
    <t>6.交通基础设施</t>
  </si>
  <si>
    <t>景洪市第一人民医院疫防改扩建及医共体建设项目（原西双版纳农垦医院改扩建项目）</t>
  </si>
  <si>
    <t>1.公共卫生和重大疫情防控救治体系建设</t>
  </si>
  <si>
    <t>曼点水库</t>
  </si>
  <si>
    <t>8.水利基础设施</t>
  </si>
  <si>
    <t>景海高速公路建设项目</t>
  </si>
  <si>
    <t>抗疫相关支出</t>
  </si>
  <si>
    <t>困难群众救助项目</t>
  </si>
  <si>
    <t>2.保基本民生</t>
  </si>
</sst>
</file>

<file path=xl/styles.xml><?xml version="1.0" encoding="utf-8"?>
<styleSheet xmlns="http://schemas.openxmlformats.org/spreadsheetml/2006/main">
  <numFmts count="1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_ * #,##0.000000_ ;_ * \-#,##0.000000_ ;_ * &quot;-&quot;??.0000_ ;_ @_ "/>
    <numFmt numFmtId="177" formatCode="0.00_ "/>
    <numFmt numFmtId="178" formatCode="#,##0_ ;[Red]\-#,##0\ "/>
    <numFmt numFmtId="179" formatCode="0.0000_ "/>
    <numFmt numFmtId="180" formatCode="_ * #,##0.0000_ ;_ * \-#,##0.0000_ ;_ * &quot;-&quot;??.00_ ;_ @_ "/>
    <numFmt numFmtId="181" formatCode="0.00_);[Red]\(0.00\)"/>
    <numFmt numFmtId="182" formatCode="0_ "/>
    <numFmt numFmtId="183" formatCode="0.000000_ "/>
    <numFmt numFmtId="184" formatCode="0.0_ "/>
    <numFmt numFmtId="185" formatCode="#,##0.00_ "/>
    <numFmt numFmtId="186" formatCode="#,##0_ "/>
    <numFmt numFmtId="187" formatCode="#,##0.0"/>
  </numFmts>
  <fonts count="110">
    <font>
      <sz val="11"/>
      <color theme="1"/>
      <name val="宋体"/>
      <charset val="134"/>
      <scheme val="minor"/>
    </font>
    <font>
      <sz val="12"/>
      <color theme="1"/>
      <name val="方正仿宋_GBK"/>
      <charset val="134"/>
    </font>
    <font>
      <sz val="18"/>
      <color theme="1"/>
      <name val="方正小标宋_GBK"/>
      <charset val="134"/>
    </font>
    <font>
      <sz val="10"/>
      <color theme="1"/>
      <name val="方正仿宋_GBK"/>
      <charset val="134"/>
    </font>
    <font>
      <b/>
      <sz val="12"/>
      <color theme="1"/>
      <name val="宋体"/>
      <charset val="134"/>
      <scheme val="minor"/>
    </font>
    <font>
      <b/>
      <sz val="12"/>
      <color theme="1"/>
      <name val="方正仿宋_GBK"/>
      <charset val="134"/>
    </font>
    <font>
      <b/>
      <sz val="12"/>
      <name val="方正仿宋_GBK"/>
      <charset val="134"/>
    </font>
    <font>
      <sz val="12"/>
      <name val="方正仿宋_GBK"/>
      <charset val="134"/>
    </font>
    <font>
      <sz val="18"/>
      <name val="方正小标宋_GBK"/>
      <charset val="134"/>
    </font>
    <font>
      <b/>
      <sz val="11"/>
      <name val="方正仿宋_GBK"/>
      <charset val="134"/>
    </font>
    <font>
      <sz val="11"/>
      <name val="方正仿宋_GBK"/>
      <charset val="134"/>
    </font>
    <font>
      <sz val="11"/>
      <color theme="1"/>
      <name val="方正仿宋_GBK"/>
      <charset val="134"/>
    </font>
    <font>
      <b/>
      <sz val="11"/>
      <color theme="1"/>
      <name val="宋体"/>
      <charset val="134"/>
      <scheme val="minor"/>
    </font>
    <font>
      <sz val="10"/>
      <name val="Arial"/>
      <charset val="0"/>
    </font>
    <font>
      <sz val="16"/>
      <name val="宋体"/>
      <charset val="134"/>
    </font>
    <font>
      <b/>
      <sz val="12"/>
      <name val="宋体"/>
      <charset val="134"/>
    </font>
    <font>
      <b/>
      <sz val="11"/>
      <name val="宋体"/>
      <charset val="134"/>
    </font>
    <font>
      <sz val="10"/>
      <name val="宋体"/>
      <charset val="134"/>
    </font>
    <font>
      <b/>
      <sz val="10"/>
      <name val="宋体"/>
      <charset val="134"/>
    </font>
    <font>
      <sz val="9"/>
      <name val="宋体"/>
      <charset val="134"/>
    </font>
    <font>
      <sz val="12"/>
      <name val="宋体"/>
      <charset val="134"/>
    </font>
    <font>
      <b/>
      <sz val="16"/>
      <name val="黑体"/>
      <charset val="134"/>
    </font>
    <font>
      <b/>
      <sz val="12"/>
      <name val="Arial"/>
      <charset val="0"/>
    </font>
    <font>
      <sz val="11"/>
      <name val="宋体"/>
      <charset val="134"/>
    </font>
    <font>
      <sz val="10"/>
      <name val="宋体"/>
      <charset val="134"/>
      <scheme val="minor"/>
    </font>
    <font>
      <sz val="10"/>
      <color theme="1"/>
      <name val="宋体"/>
      <charset val="134"/>
      <scheme val="minor"/>
    </font>
    <font>
      <b/>
      <sz val="10"/>
      <color theme="1"/>
      <name val="宋体"/>
      <charset val="134"/>
      <scheme val="minor"/>
    </font>
    <font>
      <sz val="9"/>
      <name val="Arial"/>
      <charset val="0"/>
    </font>
    <font>
      <sz val="16"/>
      <name val="Arial"/>
      <charset val="0"/>
    </font>
    <font>
      <sz val="10"/>
      <name val="仿宋_GB2312"/>
      <charset val="134"/>
    </font>
    <font>
      <sz val="12"/>
      <name val="仿宋_GB2312"/>
      <charset val="134"/>
    </font>
    <font>
      <b/>
      <sz val="18"/>
      <name val="仿宋_GB2312"/>
      <charset val="134"/>
    </font>
    <font>
      <sz val="11"/>
      <name val="仿宋_GB2312"/>
      <charset val="134"/>
    </font>
    <font>
      <b/>
      <sz val="11"/>
      <name val="仿宋_GB2312"/>
      <charset val="134"/>
    </font>
    <font>
      <b/>
      <sz val="10"/>
      <name val="仿宋_GB2312"/>
      <charset val="134"/>
    </font>
    <font>
      <sz val="10"/>
      <color rgb="FFFF0000"/>
      <name val="仿宋_GB2312"/>
      <charset val="134"/>
    </font>
    <font>
      <sz val="10"/>
      <color theme="1"/>
      <name val="仿宋_GB2312"/>
      <charset val="134"/>
    </font>
    <font>
      <sz val="10"/>
      <color indexed="8"/>
      <name val="仿宋_GB2312"/>
      <charset val="134"/>
    </font>
    <font>
      <b/>
      <sz val="11"/>
      <color rgb="FF000000"/>
      <name val="宋体"/>
      <charset val="1"/>
    </font>
    <font>
      <sz val="11"/>
      <color rgb="FF000000"/>
      <name val="宋体"/>
      <charset val="1"/>
    </font>
    <font>
      <sz val="11"/>
      <name val="宋体"/>
      <charset val="1"/>
    </font>
    <font>
      <sz val="10"/>
      <name val="Arial"/>
      <charset val="1"/>
    </font>
    <font>
      <b/>
      <sz val="12"/>
      <name val="仿宋_GB2312"/>
      <charset val="134"/>
    </font>
    <font>
      <sz val="10"/>
      <name val="宋体"/>
      <charset val="0"/>
    </font>
    <font>
      <sz val="12"/>
      <color indexed="8"/>
      <name val="仿宋_GB2312"/>
      <charset val="134"/>
    </font>
    <font>
      <sz val="12"/>
      <color rgb="FFFF0000"/>
      <name val="仿宋_GB2312"/>
      <charset val="134"/>
    </font>
    <font>
      <sz val="18"/>
      <name val="宋体"/>
      <charset val="134"/>
    </font>
    <font>
      <sz val="9"/>
      <color indexed="8"/>
      <name val="SimSun"/>
      <charset val="134"/>
    </font>
    <font>
      <sz val="9"/>
      <name val="仿宋_GB2312"/>
      <charset val="134"/>
    </font>
    <font>
      <b/>
      <sz val="9"/>
      <color rgb="FF000000"/>
      <name val="宋体"/>
      <charset val="1"/>
    </font>
    <font>
      <b/>
      <sz val="9"/>
      <color indexed="8"/>
      <name val="SimSun"/>
      <charset val="134"/>
    </font>
    <font>
      <sz val="9"/>
      <color rgb="FF000000"/>
      <name val="宋体"/>
      <charset val="1"/>
    </font>
    <font>
      <b/>
      <sz val="9"/>
      <name val="宋体"/>
      <charset val="134"/>
    </font>
    <font>
      <sz val="11"/>
      <color indexed="8"/>
      <name val="SimSun"/>
      <charset val="134"/>
    </font>
    <font>
      <sz val="11"/>
      <name val="新宋体"/>
      <charset val="134"/>
    </font>
    <font>
      <sz val="12"/>
      <name val="新宋体"/>
      <charset val="134"/>
    </font>
    <font>
      <b/>
      <sz val="12"/>
      <name val="新宋体"/>
      <charset val="134"/>
    </font>
    <font>
      <b/>
      <sz val="10"/>
      <name val="新宋体"/>
      <charset val="134"/>
    </font>
    <font>
      <sz val="10"/>
      <name val="新宋体"/>
      <charset val="134"/>
    </font>
    <font>
      <sz val="10"/>
      <name val="Arial"/>
      <charset val="134"/>
    </font>
    <font>
      <sz val="12"/>
      <name val="仿宋"/>
      <charset val="134"/>
    </font>
    <font>
      <sz val="16"/>
      <color indexed="8"/>
      <name val="仿宋"/>
      <charset val="134"/>
    </font>
    <font>
      <sz val="11"/>
      <name val="仿宋"/>
      <charset val="134"/>
    </font>
    <font>
      <b/>
      <sz val="12"/>
      <name val="仿宋"/>
      <charset val="134"/>
    </font>
    <font>
      <b/>
      <sz val="10"/>
      <name val="仿宋"/>
      <charset val="134"/>
    </font>
    <font>
      <sz val="10"/>
      <name val="仿宋"/>
      <charset val="134"/>
    </font>
    <font>
      <sz val="11"/>
      <color theme="1"/>
      <name val="Times New Roman"/>
      <charset val="134"/>
    </font>
    <font>
      <sz val="12"/>
      <color theme="1"/>
      <name val="宋体"/>
      <charset val="134"/>
    </font>
    <font>
      <sz val="11"/>
      <name val="Arial"/>
      <charset val="0"/>
    </font>
    <font>
      <sz val="16"/>
      <color theme="1"/>
      <name val="Arial"/>
      <charset val="0"/>
    </font>
    <font>
      <sz val="11"/>
      <color theme="1"/>
      <name val="仿宋"/>
      <charset val="134"/>
    </font>
    <font>
      <sz val="11"/>
      <color indexed="8"/>
      <name val="宋体"/>
      <charset val="134"/>
    </font>
    <font>
      <b/>
      <sz val="11"/>
      <color indexed="8"/>
      <name val="宋体"/>
      <charset val="134"/>
    </font>
    <font>
      <sz val="11"/>
      <name val="Times New Roman"/>
      <charset val="1"/>
    </font>
    <font>
      <sz val="11"/>
      <color rgb="FFFF0000"/>
      <name val="仿宋"/>
      <charset val="134"/>
    </font>
    <font>
      <sz val="11"/>
      <name val="Times New Roman"/>
      <charset val="0"/>
    </font>
    <font>
      <sz val="11"/>
      <color theme="1"/>
      <name val="Times New Roman"/>
      <charset val="1"/>
    </font>
    <font>
      <sz val="11"/>
      <name val="Times New Roman"/>
      <charset val="134"/>
    </font>
    <font>
      <sz val="11"/>
      <color indexed="8"/>
      <name val="仿宋"/>
      <charset val="134"/>
    </font>
    <font>
      <sz val="11"/>
      <name val="仿宋"/>
      <charset val="1"/>
    </font>
    <font>
      <sz val="11"/>
      <name val="宋体"/>
      <charset val="0"/>
    </font>
    <font>
      <sz val="11"/>
      <name val="宋体"/>
      <charset val="134"/>
      <scheme val="minor"/>
    </font>
    <font>
      <sz val="12"/>
      <color rgb="FFFF0000"/>
      <name val="宋体"/>
      <charset val="134"/>
    </font>
    <font>
      <b/>
      <sz val="16"/>
      <name val="宋体"/>
      <charset val="134"/>
    </font>
    <font>
      <sz val="11"/>
      <color rgb="FFFF0000"/>
      <name val="宋体"/>
      <charset val="134"/>
    </font>
    <font>
      <sz val="10"/>
      <name val="Times New Roman"/>
      <charset val="0"/>
    </font>
    <font>
      <b/>
      <sz val="10"/>
      <name val="Arial"/>
      <charset val="0"/>
    </font>
    <font>
      <sz val="9"/>
      <name val="SimSun"/>
      <charset val="134"/>
    </font>
    <font>
      <sz val="9"/>
      <name val="微软雅黑"/>
      <charset val="1"/>
    </font>
    <font>
      <sz val="11"/>
      <color theme="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sz val="11"/>
      <color rgb="FF3F3F76"/>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Arial"/>
      <charset val="134"/>
    </font>
    <font>
      <sz val="11"/>
      <color theme="1"/>
      <name val="宋体"/>
      <charset val="134"/>
    </font>
  </fonts>
  <fills count="38">
    <fill>
      <patternFill patternType="none"/>
    </fill>
    <fill>
      <patternFill patternType="gray125"/>
    </fill>
    <fill>
      <patternFill patternType="solid">
        <fgColor rgb="FFFFFF00"/>
        <bgColor indexed="64"/>
      </patternFill>
    </fill>
    <fill>
      <patternFill patternType="solid">
        <fgColor rgb="FFF0F0F0"/>
        <bgColor rgb="FF000000"/>
      </patternFill>
    </fill>
    <fill>
      <patternFill patternType="solid">
        <fgColor indexed="9"/>
        <bgColor indexed="9"/>
      </patternFill>
    </fill>
    <fill>
      <patternFill patternType="solid">
        <fgColor indexed="9"/>
        <bgColor indexed="64"/>
      </patternFill>
    </fill>
    <fill>
      <patternFill patternType="solid">
        <fgColor theme="0"/>
        <bgColor indexed="64"/>
      </patternFill>
    </fill>
    <fill>
      <patternFill patternType="solid">
        <fgColor theme="8"/>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diagonal/>
    </border>
    <border>
      <left/>
      <right style="thin">
        <color auto="1"/>
      </right>
      <top/>
      <bottom style="thin">
        <color auto="1"/>
      </bottom>
      <diagonal/>
    </border>
    <border>
      <left/>
      <right style="thin">
        <color auto="1"/>
      </right>
      <top/>
      <bottom style="thin">
        <color rgb="FF000000"/>
      </bottom>
      <diagonal/>
    </border>
    <border>
      <left/>
      <right style="thin">
        <color rgb="FF000000"/>
      </right>
      <top/>
      <bottom style="thin">
        <color rgb="FF000000"/>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auto="1"/>
      </left>
      <right style="thin">
        <color auto="1"/>
      </right>
      <top style="thin">
        <color rgb="FF000000"/>
      </top>
      <bottom/>
      <diagonal/>
    </border>
    <border>
      <left/>
      <right style="thin">
        <color indexed="8"/>
      </right>
      <top/>
      <bottom/>
      <diagonal/>
    </border>
    <border>
      <left style="thin">
        <color indexed="8"/>
      </left>
      <right style="thin">
        <color indexed="8"/>
      </right>
      <top/>
      <bottom/>
      <diagonal/>
    </border>
    <border>
      <left/>
      <right style="thin">
        <color auto="1"/>
      </right>
      <top style="thin">
        <color auto="1"/>
      </top>
      <bottom/>
      <diagonal/>
    </border>
    <border>
      <left/>
      <right style="thin">
        <color indexed="8"/>
      </right>
      <top style="thin">
        <color indexed="8"/>
      </top>
      <bottom style="thin">
        <color indexed="8"/>
      </bottom>
      <diagonal/>
    </border>
    <border>
      <left style="thin">
        <color auto="1"/>
      </left>
      <right/>
      <top/>
      <bottom/>
      <diagonal/>
    </border>
    <border>
      <left style="thin">
        <color auto="1"/>
      </left>
      <right/>
      <top style="thin">
        <color auto="1"/>
      </top>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0" fillId="16" borderId="0" applyNumberFormat="0" applyBorder="0" applyAlignment="0" applyProtection="0">
      <alignment vertical="center"/>
    </xf>
    <xf numFmtId="0" fontId="94" fillId="12" borderId="3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0" fillId="15" borderId="0" applyNumberFormat="0" applyBorder="0" applyAlignment="0" applyProtection="0">
      <alignment vertical="center"/>
    </xf>
    <xf numFmtId="0" fontId="98" fillId="18" borderId="0" applyNumberFormat="0" applyBorder="0" applyAlignment="0" applyProtection="0">
      <alignment vertical="center"/>
    </xf>
    <xf numFmtId="43" fontId="0" fillId="0" borderId="0" applyFont="0" applyFill="0" applyBorder="0" applyAlignment="0" applyProtection="0">
      <alignment vertical="center"/>
    </xf>
    <xf numFmtId="0" fontId="89" fillId="19" borderId="0" applyNumberFormat="0" applyBorder="0" applyAlignment="0" applyProtection="0">
      <alignment vertical="center"/>
    </xf>
    <xf numFmtId="0" fontId="92" fillId="0" borderId="0" applyNumberFormat="0" applyFill="0" applyBorder="0" applyAlignment="0" applyProtection="0">
      <alignment vertical="center"/>
    </xf>
    <xf numFmtId="9" fontId="0" fillId="0" borderId="0" applyFont="0" applyFill="0" applyBorder="0" applyAlignment="0" applyProtection="0">
      <alignment vertical="center"/>
    </xf>
    <xf numFmtId="0" fontId="100" fillId="0" borderId="0" applyNumberFormat="0" applyFill="0" applyBorder="0" applyAlignment="0" applyProtection="0">
      <alignment vertical="center"/>
    </xf>
    <xf numFmtId="0" fontId="0" fillId="8" borderId="32" applyNumberFormat="0" applyFont="0" applyAlignment="0" applyProtection="0">
      <alignment vertical="center"/>
    </xf>
    <xf numFmtId="0" fontId="89" fillId="23" borderId="0" applyNumberFormat="0" applyBorder="0" applyAlignment="0" applyProtection="0">
      <alignment vertical="center"/>
    </xf>
    <xf numFmtId="0" fontId="91"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3" fillId="0" borderId="0" applyNumberFormat="0" applyFill="0" applyBorder="0" applyAlignment="0" applyProtection="0">
      <alignment vertical="center"/>
    </xf>
    <xf numFmtId="0" fontId="99" fillId="0" borderId="0" applyNumberFormat="0" applyFill="0" applyBorder="0" applyAlignment="0" applyProtection="0">
      <alignment vertical="center"/>
    </xf>
    <xf numFmtId="0" fontId="97" fillId="0" borderId="34" applyNumberFormat="0" applyFill="0" applyAlignment="0" applyProtection="0">
      <alignment vertical="center"/>
    </xf>
    <xf numFmtId="0" fontId="96" fillId="0" borderId="34" applyNumberFormat="0" applyFill="0" applyAlignment="0" applyProtection="0">
      <alignment vertical="center"/>
    </xf>
    <xf numFmtId="0" fontId="89" fillId="25" borderId="0" applyNumberFormat="0" applyBorder="0" applyAlignment="0" applyProtection="0">
      <alignment vertical="center"/>
    </xf>
    <xf numFmtId="0" fontId="91" fillId="0" borderId="35" applyNumberFormat="0" applyFill="0" applyAlignment="0" applyProtection="0">
      <alignment vertical="center"/>
    </xf>
    <xf numFmtId="0" fontId="89" fillId="21" borderId="0" applyNumberFormat="0" applyBorder="0" applyAlignment="0" applyProtection="0">
      <alignment vertical="center"/>
    </xf>
    <xf numFmtId="0" fontId="102" fillId="27" borderId="37" applyNumberFormat="0" applyAlignment="0" applyProtection="0">
      <alignment vertical="center"/>
    </xf>
    <xf numFmtId="0" fontId="103" fillId="27" borderId="33" applyNumberFormat="0" applyAlignment="0" applyProtection="0">
      <alignment vertical="center"/>
    </xf>
    <xf numFmtId="0" fontId="101" fillId="24" borderId="36" applyNumberFormat="0" applyAlignment="0" applyProtection="0">
      <alignment vertical="center"/>
    </xf>
    <xf numFmtId="0" fontId="90" fillId="11" borderId="0" applyNumberFormat="0" applyBorder="0" applyAlignment="0" applyProtection="0">
      <alignment vertical="center"/>
    </xf>
    <xf numFmtId="0" fontId="89" fillId="17" borderId="0" applyNumberFormat="0" applyBorder="0" applyAlignment="0" applyProtection="0">
      <alignment vertical="center"/>
    </xf>
    <xf numFmtId="0" fontId="104" fillId="0" borderId="38" applyNumberFormat="0" applyFill="0" applyAlignment="0" applyProtection="0">
      <alignment vertical="center"/>
    </xf>
    <xf numFmtId="0" fontId="105" fillId="0" borderId="39" applyNumberFormat="0" applyFill="0" applyAlignment="0" applyProtection="0">
      <alignment vertical="center"/>
    </xf>
    <xf numFmtId="0" fontId="106" fillId="32" borderId="0" applyNumberFormat="0" applyBorder="0" applyAlignment="0" applyProtection="0">
      <alignment vertical="center"/>
    </xf>
    <xf numFmtId="0" fontId="107" fillId="33" borderId="0" applyNumberFormat="0" applyBorder="0" applyAlignment="0" applyProtection="0">
      <alignment vertical="center"/>
    </xf>
    <xf numFmtId="0" fontId="90" fillId="22" borderId="0" applyNumberFormat="0" applyBorder="0" applyAlignment="0" applyProtection="0">
      <alignment vertical="center"/>
    </xf>
    <xf numFmtId="0" fontId="89" fillId="29" borderId="0" applyNumberFormat="0" applyBorder="0" applyAlignment="0" applyProtection="0">
      <alignment vertical="center"/>
    </xf>
    <xf numFmtId="0" fontId="90" fillId="26" borderId="0" applyNumberFormat="0" applyBorder="0" applyAlignment="0" applyProtection="0">
      <alignment vertical="center"/>
    </xf>
    <xf numFmtId="0" fontId="90" fillId="31" borderId="0" applyNumberFormat="0" applyBorder="0" applyAlignment="0" applyProtection="0">
      <alignment vertical="center"/>
    </xf>
    <xf numFmtId="0" fontId="90" fillId="30" borderId="0" applyNumberFormat="0" applyBorder="0" applyAlignment="0" applyProtection="0">
      <alignment vertical="center"/>
    </xf>
    <xf numFmtId="0" fontId="90" fillId="28" borderId="0" applyNumberFormat="0" applyBorder="0" applyAlignment="0" applyProtection="0">
      <alignment vertical="center"/>
    </xf>
    <xf numFmtId="0" fontId="89" fillId="34" borderId="0" applyNumberFormat="0" applyBorder="0" applyAlignment="0" applyProtection="0">
      <alignment vertical="center"/>
    </xf>
    <xf numFmtId="0" fontId="89" fillId="36" borderId="0" applyNumberFormat="0" applyBorder="0" applyAlignment="0" applyProtection="0">
      <alignment vertical="center"/>
    </xf>
    <xf numFmtId="0" fontId="90" fillId="35" borderId="0" applyNumberFormat="0" applyBorder="0" applyAlignment="0" applyProtection="0">
      <alignment vertical="center"/>
    </xf>
    <xf numFmtId="0" fontId="90" fillId="37" borderId="0" applyNumberFormat="0" applyBorder="0" applyAlignment="0" applyProtection="0">
      <alignment vertical="center"/>
    </xf>
    <xf numFmtId="0" fontId="89" fillId="7" borderId="0" applyNumberFormat="0" applyBorder="0" applyAlignment="0" applyProtection="0">
      <alignment vertical="center"/>
    </xf>
    <xf numFmtId="0" fontId="90" fillId="10" borderId="0" applyNumberFormat="0" applyBorder="0" applyAlignment="0" applyProtection="0">
      <alignment vertical="center"/>
    </xf>
    <xf numFmtId="0" fontId="89" fillId="14" borderId="0" applyNumberFormat="0" applyBorder="0" applyAlignment="0" applyProtection="0">
      <alignment vertical="center"/>
    </xf>
    <xf numFmtId="0" fontId="89" fillId="13" borderId="0" applyNumberFormat="0" applyBorder="0" applyAlignment="0" applyProtection="0">
      <alignment vertical="center"/>
    </xf>
    <xf numFmtId="0" fontId="90" fillId="9" borderId="0" applyNumberFormat="0" applyBorder="0" applyAlignment="0" applyProtection="0">
      <alignment vertical="center"/>
    </xf>
    <xf numFmtId="0" fontId="89" fillId="20" borderId="0" applyNumberFormat="0" applyBorder="0" applyAlignment="0" applyProtection="0">
      <alignment vertical="center"/>
    </xf>
    <xf numFmtId="0" fontId="88" fillId="0" borderId="0">
      <alignment vertical="top"/>
      <protection locked="0"/>
    </xf>
  </cellStyleXfs>
  <cellXfs count="563">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Fill="1" applyAlignment="1">
      <alignment horizontal="center" vertical="center"/>
    </xf>
    <xf numFmtId="0" fontId="0" fillId="0" borderId="0" xfId="0" applyFill="1" applyAlignment="1">
      <alignment horizontal="center" vertical="center"/>
    </xf>
    <xf numFmtId="0" fontId="3" fillId="0" borderId="0" xfId="0" applyFont="1" applyFill="1" applyAlignment="1"/>
    <xf numFmtId="0" fontId="3" fillId="0" borderId="0" xfId="0" applyFont="1" applyFill="1" applyAlignment="1">
      <alignment wrapText="1"/>
    </xf>
    <xf numFmtId="0" fontId="1" fillId="0" borderId="0" xfId="0" applyFont="1" applyFill="1" applyAlignment="1">
      <alignment horizontal="righ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179" fontId="5"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1" fillId="0" borderId="5" xfId="0" applyFont="1" applyFill="1" applyBorder="1" applyAlignment="1">
      <alignment horizontal="center" vertical="center" wrapText="1"/>
    </xf>
    <xf numFmtId="0" fontId="7" fillId="0" borderId="1" xfId="0" applyFont="1" applyFill="1" applyBorder="1" applyAlignment="1" applyProtection="1">
      <alignment vertical="center" wrapText="1"/>
      <protection locked="0"/>
    </xf>
    <xf numFmtId="179" fontId="7" fillId="0" borderId="1" xfId="0" applyNumberFormat="1" applyFont="1" applyFill="1" applyBorder="1" applyAlignment="1">
      <alignment horizontal="center" vertical="center" shrinkToFi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0" xfId="0" applyFill="1">
      <alignment vertical="center"/>
    </xf>
    <xf numFmtId="0" fontId="8" fillId="0" borderId="0" xfId="0" applyFont="1" applyFill="1" applyAlignment="1">
      <alignment horizontal="center" vertical="center" wrapText="1"/>
    </xf>
    <xf numFmtId="0" fontId="1" fillId="0" borderId="0" xfId="0" applyFont="1" applyAlignment="1">
      <alignment horizontal="right" vertical="center"/>
    </xf>
    <xf numFmtId="0" fontId="5"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 fillId="0" borderId="7" xfId="0" applyFont="1" applyBorder="1" applyAlignment="1">
      <alignment horizontal="left" vertical="center" wrapText="1"/>
    </xf>
    <xf numFmtId="177" fontId="10" fillId="0" borderId="1" xfId="0" applyNumberFormat="1" applyFont="1" applyFill="1" applyBorder="1" applyAlignment="1">
      <alignment horizontal="center" vertical="center" wrapText="1"/>
    </xf>
    <xf numFmtId="0" fontId="11" fillId="0" borderId="1" xfId="0" applyFont="1" applyBorder="1" applyAlignment="1">
      <alignment horizontal="left" vertical="center" wrapText="1"/>
    </xf>
    <xf numFmtId="0" fontId="1" fillId="0" borderId="1" xfId="0" applyFont="1" applyBorder="1" applyAlignment="1">
      <alignment horizontal="left" vertical="center" wrapText="1"/>
    </xf>
    <xf numFmtId="0" fontId="10" fillId="0" borderId="4"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2" fillId="0" borderId="0" xfId="0" applyFont="1" applyAlignment="1">
      <alignment horizontal="center" vertical="center"/>
    </xf>
    <xf numFmtId="0" fontId="7" fillId="0" borderId="0" xfId="0" applyFont="1" applyFill="1" applyBorder="1" applyAlignment="1">
      <alignment horizontal="right" vertical="center" wrapText="1"/>
    </xf>
    <xf numFmtId="0" fontId="7" fillId="0" borderId="1" xfId="0" applyFont="1" applyFill="1" applyBorder="1" applyAlignment="1">
      <alignment vertical="center" wrapText="1"/>
    </xf>
    <xf numFmtId="177" fontId="1" fillId="0" borderId="1" xfId="0" applyNumberFormat="1" applyFont="1" applyBorder="1" applyAlignment="1">
      <alignment horizontal="center" vertical="center"/>
    </xf>
    <xf numFmtId="177" fontId="7" fillId="0" borderId="1" xfId="0" applyNumberFormat="1" applyFont="1" applyBorder="1" applyAlignment="1">
      <alignment horizontal="center" vertical="center"/>
    </xf>
    <xf numFmtId="177" fontId="7" fillId="0" borderId="1" xfId="0" applyNumberFormat="1" applyFont="1" applyFill="1" applyBorder="1" applyAlignment="1">
      <alignment horizontal="center" vertical="center" wrapText="1"/>
    </xf>
    <xf numFmtId="0" fontId="13" fillId="0" borderId="0" xfId="0" applyFont="1" applyFill="1" applyBorder="1" applyAlignment="1"/>
    <xf numFmtId="0" fontId="14" fillId="0" borderId="0" xfId="0" applyFont="1" applyFill="1" applyBorder="1" applyAlignment="1">
      <alignment vertical="center"/>
    </xf>
    <xf numFmtId="0" fontId="15" fillId="0" borderId="0" xfId="0" applyFont="1" applyFill="1" applyBorder="1" applyAlignment="1">
      <alignment vertical="center"/>
    </xf>
    <xf numFmtId="0" fontId="16" fillId="0" borderId="0" xfId="0" applyFont="1" applyFill="1" applyBorder="1" applyAlignment="1"/>
    <xf numFmtId="0" fontId="17" fillId="0" borderId="0" xfId="0" applyFont="1" applyFill="1" applyBorder="1" applyAlignment="1"/>
    <xf numFmtId="0" fontId="18" fillId="0" borderId="0" xfId="0" applyFont="1" applyFill="1" applyBorder="1" applyAlignment="1"/>
    <xf numFmtId="0" fontId="19" fillId="0" borderId="0" xfId="0" applyFont="1" applyFill="1" applyBorder="1" applyAlignment="1">
      <alignment vertical="center"/>
    </xf>
    <xf numFmtId="0" fontId="20" fillId="0" borderId="0" xfId="0" applyFont="1" applyFill="1" applyBorder="1" applyAlignment="1">
      <alignment vertical="center"/>
    </xf>
    <xf numFmtId="0" fontId="21" fillId="0" borderId="0" xfId="0" applyFont="1" applyFill="1" applyBorder="1" applyAlignment="1">
      <alignment horizontal="center" vertical="center"/>
    </xf>
    <xf numFmtId="0" fontId="15" fillId="0" borderId="0" xfId="0" applyFont="1" applyFill="1" applyBorder="1" applyAlignment="1">
      <alignment horizontal="left"/>
    </xf>
    <xf numFmtId="0" fontId="22" fillId="0" borderId="0" xfId="0" applyFont="1" applyFill="1" applyBorder="1" applyAlignment="1"/>
    <xf numFmtId="0" fontId="15" fillId="0" borderId="0" xfId="0" applyFont="1" applyFill="1" applyBorder="1" applyAlignment="1">
      <alignment horizontal="right"/>
    </xf>
    <xf numFmtId="0" fontId="16" fillId="0" borderId="1" xfId="0" applyFont="1" applyFill="1" applyBorder="1" applyAlignment="1">
      <alignment horizontal="center" vertical="center"/>
    </xf>
    <xf numFmtId="0" fontId="16" fillId="0" borderId="5" xfId="0" applyFont="1" applyFill="1" applyBorder="1" applyAlignment="1">
      <alignment horizontal="center" vertical="center" wrapText="1" shrinkToFit="1"/>
    </xf>
    <xf numFmtId="0" fontId="16" fillId="0" borderId="5" xfId="0" applyFont="1" applyFill="1" applyBorder="1" applyAlignment="1">
      <alignment horizontal="center" vertical="center"/>
    </xf>
    <xf numFmtId="0" fontId="16" fillId="0" borderId="7" xfId="0" applyFont="1" applyFill="1" applyBorder="1" applyAlignment="1">
      <alignment horizontal="center" vertical="center" wrapText="1" shrinkToFit="1"/>
    </xf>
    <xf numFmtId="0" fontId="16" fillId="0" borderId="7" xfId="0" applyFont="1" applyFill="1" applyBorder="1" applyAlignment="1">
      <alignment horizontal="center" vertical="center"/>
    </xf>
    <xf numFmtId="0" fontId="23" fillId="0" borderId="5" xfId="0" applyFont="1" applyFill="1" applyBorder="1" applyAlignment="1">
      <alignment horizontal="center" vertical="center" wrapText="1" shrinkToFit="1"/>
    </xf>
    <xf numFmtId="0" fontId="17" fillId="0" borderId="1" xfId="0" applyFont="1" applyFill="1" applyBorder="1" applyAlignment="1">
      <alignment horizontal="center" vertical="center" wrapText="1" shrinkToFit="1"/>
    </xf>
    <xf numFmtId="43" fontId="24" fillId="0" borderId="1" xfId="8" applyFont="1" applyFill="1" applyBorder="1" applyAlignment="1">
      <alignment horizontal="center" vertical="center" wrapText="1" shrinkToFit="1"/>
    </xf>
    <xf numFmtId="176" fontId="24" fillId="0" borderId="1" xfId="8" applyNumberFormat="1" applyFont="1" applyFill="1" applyBorder="1" applyAlignment="1">
      <alignment horizontal="center" vertical="center" wrapText="1" shrinkToFit="1"/>
    </xf>
    <xf numFmtId="0" fontId="16" fillId="0" borderId="6" xfId="0" applyFont="1" applyFill="1" applyBorder="1" applyAlignment="1">
      <alignment horizontal="center" vertical="center"/>
    </xf>
    <xf numFmtId="0" fontId="23" fillId="0" borderId="6" xfId="0" applyFont="1" applyFill="1" applyBorder="1" applyAlignment="1">
      <alignment horizontal="center" vertical="center" wrapText="1" shrinkToFit="1"/>
    </xf>
    <xf numFmtId="0" fontId="23" fillId="0" borderId="7" xfId="0" applyFont="1" applyFill="1" applyBorder="1" applyAlignment="1">
      <alignment horizontal="center" vertical="center" wrapText="1" shrinkToFit="1"/>
    </xf>
    <xf numFmtId="0" fontId="17" fillId="0" borderId="6" xfId="0" applyFont="1" applyFill="1" applyBorder="1" applyAlignment="1">
      <alignment horizontal="center" vertical="center" wrapText="1" shrinkToFit="1"/>
    </xf>
    <xf numFmtId="0" fontId="17" fillId="0" borderId="2" xfId="0" applyFont="1" applyFill="1" applyBorder="1" applyAlignment="1">
      <alignment horizontal="center" vertical="center" wrapText="1" shrinkToFit="1"/>
    </xf>
    <xf numFmtId="0" fontId="17" fillId="0" borderId="7" xfId="0" applyFont="1" applyFill="1" applyBorder="1" applyAlignment="1">
      <alignment horizontal="center" vertical="center" wrapText="1" shrinkToFit="1"/>
    </xf>
    <xf numFmtId="180" fontId="24" fillId="0" borderId="1" xfId="8" applyNumberFormat="1" applyFont="1" applyFill="1" applyBorder="1" applyAlignment="1">
      <alignment horizontal="center" vertical="center" wrapText="1" shrinkToFit="1"/>
    </xf>
    <xf numFmtId="0" fontId="18" fillId="0" borderId="8" xfId="0" applyFont="1" applyFill="1" applyBorder="1" applyAlignment="1">
      <alignment horizontal="center" vertical="center" wrapText="1" shrinkToFit="1"/>
    </xf>
    <xf numFmtId="0" fontId="18" fillId="0" borderId="13" xfId="0" applyFont="1" applyFill="1" applyBorder="1" applyAlignment="1">
      <alignment horizontal="center" vertical="center" wrapText="1" shrinkToFit="1"/>
    </xf>
    <xf numFmtId="0" fontId="18" fillId="0" borderId="10" xfId="0" applyFont="1" applyFill="1" applyBorder="1" applyAlignment="1">
      <alignment horizontal="center" vertical="center" wrapText="1" shrinkToFit="1"/>
    </xf>
    <xf numFmtId="43" fontId="25" fillId="0" borderId="1" xfId="8" applyFont="1" applyFill="1" applyBorder="1" applyAlignment="1">
      <alignment horizontal="center" vertical="center" wrapText="1" shrinkToFit="1"/>
    </xf>
    <xf numFmtId="0" fontId="17" fillId="0" borderId="7" xfId="0" applyFont="1" applyFill="1" applyBorder="1" applyAlignment="1">
      <alignment horizontal="center" vertical="center"/>
    </xf>
    <xf numFmtId="0" fontId="18" fillId="0" borderId="7" xfId="0" applyFont="1" applyFill="1" applyBorder="1" applyAlignment="1">
      <alignment horizontal="center" vertical="center" wrapText="1" shrinkToFit="1"/>
    </xf>
    <xf numFmtId="0" fontId="17" fillId="0" borderId="4" xfId="0" applyFont="1" applyFill="1" applyBorder="1" applyAlignment="1">
      <alignment horizontal="center" vertical="center" wrapText="1" shrinkToFit="1"/>
    </xf>
    <xf numFmtId="0" fontId="25" fillId="0" borderId="1" xfId="0" applyFont="1" applyFill="1" applyBorder="1" applyAlignment="1">
      <alignment horizontal="center" vertical="center" wrapText="1" shrinkToFit="1"/>
    </xf>
    <xf numFmtId="0" fontId="17" fillId="0" borderId="1" xfId="0" applyFont="1" applyFill="1" applyBorder="1" applyAlignment="1">
      <alignment horizontal="center" vertical="center"/>
    </xf>
    <xf numFmtId="177" fontId="25" fillId="0" borderId="1" xfId="0" applyNumberFormat="1" applyFont="1" applyFill="1" applyBorder="1" applyAlignment="1">
      <alignment horizontal="center" vertical="center" wrapText="1" shrinkToFit="1"/>
    </xf>
    <xf numFmtId="0" fontId="17"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shrinkToFit="1"/>
    </xf>
    <xf numFmtId="177" fontId="25" fillId="0" borderId="7" xfId="0" applyNumberFormat="1" applyFont="1" applyFill="1" applyBorder="1" applyAlignment="1">
      <alignment horizontal="center" vertical="center" wrapText="1" shrinkToFit="1"/>
    </xf>
    <xf numFmtId="0" fontId="25" fillId="0" borderId="7" xfId="0" applyFont="1" applyFill="1" applyBorder="1" applyAlignment="1">
      <alignment horizontal="center" vertical="center" wrapText="1" shrinkToFit="1"/>
    </xf>
    <xf numFmtId="0" fontId="17" fillId="0" borderId="8" xfId="0" applyFont="1" applyFill="1" applyBorder="1" applyAlignment="1">
      <alignment horizontal="center" vertical="center" wrapText="1" shrinkToFit="1"/>
    </xf>
    <xf numFmtId="43" fontId="25" fillId="0" borderId="7" xfId="8" applyFont="1" applyFill="1" applyBorder="1" applyAlignment="1">
      <alignment horizontal="center" vertical="center" wrapText="1" shrinkToFit="1"/>
    </xf>
    <xf numFmtId="0" fontId="24" fillId="0" borderId="1" xfId="0" applyFont="1" applyFill="1" applyBorder="1" applyAlignment="1">
      <alignment horizontal="center" vertical="center"/>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shrinkToFit="1"/>
    </xf>
    <xf numFmtId="177" fontId="18" fillId="0" borderId="2" xfId="0" applyNumberFormat="1" applyFont="1" applyFill="1" applyBorder="1" applyAlignment="1">
      <alignment horizontal="center" vertical="center" wrapText="1" shrinkToFit="1"/>
    </xf>
    <xf numFmtId="177" fontId="18" fillId="0" borderId="3" xfId="0" applyNumberFormat="1" applyFont="1" applyFill="1" applyBorder="1" applyAlignment="1">
      <alignment horizontal="center" vertical="center" wrapText="1" shrinkToFit="1"/>
    </xf>
    <xf numFmtId="177" fontId="18" fillId="0" borderId="4" xfId="0" applyNumberFormat="1" applyFont="1" applyFill="1" applyBorder="1" applyAlignment="1">
      <alignment horizontal="center" vertical="center" wrapText="1" shrinkToFit="1"/>
    </xf>
    <xf numFmtId="181" fontId="18" fillId="0" borderId="1" xfId="0" applyNumberFormat="1" applyFont="1" applyFill="1" applyBorder="1" applyAlignment="1">
      <alignment horizontal="center" vertical="center"/>
    </xf>
    <xf numFmtId="43" fontId="26" fillId="0" borderId="1" xfId="8" applyFont="1" applyFill="1" applyBorder="1" applyAlignment="1">
      <alignment horizontal="center" vertical="center" wrapText="1" shrinkToFit="1"/>
    </xf>
    <xf numFmtId="0" fontId="27" fillId="0" borderId="0" xfId="0" applyFont="1" applyFill="1" applyBorder="1" applyAlignment="1"/>
    <xf numFmtId="0" fontId="19" fillId="0" borderId="0" xfId="0" applyFont="1" applyFill="1" applyBorder="1" applyAlignment="1">
      <alignment horizontal="center"/>
    </xf>
    <xf numFmtId="0" fontId="17" fillId="0" borderId="0" xfId="0" applyFont="1" applyFill="1" applyBorder="1" applyAlignment="1">
      <alignment horizontal="center"/>
    </xf>
    <xf numFmtId="0" fontId="28" fillId="0" borderId="0" xfId="0" applyFont="1" applyFill="1" applyBorder="1" applyAlignment="1"/>
    <xf numFmtId="183" fontId="16" fillId="0" borderId="1" xfId="0" applyNumberFormat="1" applyFont="1" applyFill="1" applyBorder="1" applyAlignment="1">
      <alignment horizontal="center" vertical="center" wrapText="1" shrinkToFit="1"/>
    </xf>
    <xf numFmtId="0" fontId="16" fillId="0" borderId="1" xfId="0" applyFont="1" applyFill="1" applyBorder="1" applyAlignment="1">
      <alignment horizontal="center" vertical="center" wrapText="1"/>
    </xf>
    <xf numFmtId="180" fontId="25" fillId="0" borderId="1" xfId="0" applyNumberFormat="1" applyFont="1" applyFill="1" applyBorder="1" applyAlignment="1">
      <alignment horizontal="center" vertical="center" wrapText="1" shrinkToFit="1"/>
    </xf>
    <xf numFmtId="177" fontId="25" fillId="2" borderId="1" xfId="0" applyNumberFormat="1" applyFont="1" applyFill="1" applyBorder="1" applyAlignment="1">
      <alignment horizontal="center" vertical="center" wrapText="1" shrinkToFit="1"/>
    </xf>
    <xf numFmtId="0" fontId="27" fillId="0" borderId="0" xfId="0" applyFont="1" applyFill="1" applyBorder="1" applyAlignment="1">
      <alignment horizontal="center"/>
    </xf>
    <xf numFmtId="0" fontId="13" fillId="0" borderId="0" xfId="0" applyFont="1" applyFill="1" applyBorder="1" applyAlignment="1">
      <alignment horizontal="center"/>
    </xf>
    <xf numFmtId="186" fontId="29" fillId="0" borderId="0" xfId="0" applyNumberFormat="1" applyFont="1" applyFill="1" applyBorder="1" applyAlignment="1"/>
    <xf numFmtId="186" fontId="29" fillId="0" borderId="0" xfId="0" applyNumberFormat="1" applyFont="1" applyFill="1" applyAlignment="1"/>
    <xf numFmtId="186" fontId="29" fillId="0" borderId="0" xfId="0" applyNumberFormat="1" applyFont="1" applyFill="1" applyBorder="1" applyAlignment="1">
      <alignment horizontal="center"/>
    </xf>
    <xf numFmtId="185" fontId="29" fillId="0" borderId="0" xfId="0" applyNumberFormat="1" applyFont="1" applyFill="1" applyBorder="1" applyAlignment="1">
      <alignment horizontal="center" vertical="center" wrapText="1"/>
    </xf>
    <xf numFmtId="0" fontId="29" fillId="0" borderId="0" xfId="0" applyNumberFormat="1" applyFont="1" applyFill="1" applyBorder="1" applyAlignment="1">
      <alignment horizontal="center" vertical="center"/>
    </xf>
    <xf numFmtId="0" fontId="30" fillId="0" borderId="0" xfId="0" applyFont="1" applyFill="1" applyBorder="1" applyAlignment="1">
      <alignment vertical="center"/>
    </xf>
    <xf numFmtId="186" fontId="31" fillId="0" borderId="0" xfId="0" applyNumberFormat="1" applyFont="1" applyFill="1" applyBorder="1" applyAlignment="1">
      <alignment horizontal="center" vertical="center"/>
    </xf>
    <xf numFmtId="186" fontId="31" fillId="0" borderId="0" xfId="0" applyNumberFormat="1" applyFont="1" applyFill="1" applyBorder="1" applyAlignment="1">
      <alignment horizontal="center" vertical="center" wrapText="1"/>
    </xf>
    <xf numFmtId="49" fontId="29" fillId="0" borderId="13" xfId="0" applyNumberFormat="1" applyFont="1" applyFill="1" applyBorder="1" applyAlignment="1">
      <alignment horizontal="left"/>
    </xf>
    <xf numFmtId="49" fontId="29" fillId="0" borderId="13" xfId="0" applyNumberFormat="1" applyFont="1" applyFill="1" applyBorder="1" applyAlignment="1">
      <alignment horizontal="left" wrapText="1"/>
    </xf>
    <xf numFmtId="0" fontId="32" fillId="0" borderId="0" xfId="0" applyNumberFormat="1" applyFont="1" applyFill="1" applyBorder="1" applyAlignment="1"/>
    <xf numFmtId="186" fontId="32" fillId="0" borderId="0" xfId="0" applyNumberFormat="1" applyFont="1" applyFill="1" applyBorder="1" applyAlignment="1">
      <alignment horizontal="right"/>
    </xf>
    <xf numFmtId="186" fontId="29" fillId="0" borderId="1" xfId="0" applyNumberFormat="1" applyFont="1" applyFill="1" applyBorder="1" applyAlignment="1">
      <alignment horizontal="center"/>
    </xf>
    <xf numFmtId="185" fontId="29" fillId="0" borderId="1" xfId="0" applyNumberFormat="1" applyFont="1" applyFill="1" applyBorder="1" applyAlignment="1">
      <alignment horizontal="center" vertical="center" wrapText="1"/>
    </xf>
    <xf numFmtId="0" fontId="29" fillId="0" borderId="1" xfId="0" applyNumberFormat="1" applyFont="1" applyFill="1" applyBorder="1" applyAlignment="1">
      <alignment horizontal="center" vertical="center"/>
    </xf>
    <xf numFmtId="186" fontId="29" fillId="0" borderId="1" xfId="0" applyNumberFormat="1" applyFont="1" applyFill="1" applyBorder="1" applyAlignment="1">
      <alignment horizontal="center" vertical="center"/>
    </xf>
    <xf numFmtId="186" fontId="33" fillId="0" borderId="2" xfId="0" applyNumberFormat="1" applyFont="1" applyFill="1" applyBorder="1" applyAlignment="1">
      <alignment horizontal="left" vertical="center"/>
    </xf>
    <xf numFmtId="186" fontId="33" fillId="0" borderId="3" xfId="0" applyNumberFormat="1" applyFont="1" applyFill="1" applyBorder="1" applyAlignment="1">
      <alignment horizontal="left" vertical="center"/>
    </xf>
    <xf numFmtId="177" fontId="34" fillId="0" borderId="1" xfId="0" applyNumberFormat="1" applyFont="1" applyFill="1" applyBorder="1" applyAlignment="1">
      <alignment horizontal="center" vertical="center"/>
    </xf>
    <xf numFmtId="186" fontId="34" fillId="0" borderId="2" xfId="0" applyNumberFormat="1" applyFont="1" applyFill="1" applyBorder="1" applyAlignment="1">
      <alignment horizontal="center" vertical="center"/>
    </xf>
    <xf numFmtId="186" fontId="34" fillId="0" borderId="3" xfId="0" applyNumberFormat="1" applyFont="1" applyFill="1" applyBorder="1" applyAlignment="1">
      <alignment horizontal="center" vertical="center"/>
    </xf>
    <xf numFmtId="186" fontId="34" fillId="0" borderId="3" xfId="0" applyNumberFormat="1" applyFont="1" applyFill="1" applyBorder="1" applyAlignment="1">
      <alignment horizontal="center" vertical="center" wrapText="1"/>
    </xf>
    <xf numFmtId="185" fontId="29" fillId="0" borderId="1" xfId="0" applyNumberFormat="1" applyFont="1" applyFill="1" applyBorder="1" applyAlignment="1">
      <alignment horizontal="right"/>
    </xf>
    <xf numFmtId="186" fontId="29" fillId="0" borderId="2" xfId="0" applyNumberFormat="1" applyFont="1" applyFill="1" applyBorder="1" applyAlignment="1">
      <alignment horizontal="center" vertical="center"/>
    </xf>
    <xf numFmtId="186" fontId="34" fillId="0" borderId="5" xfId="0" applyNumberFormat="1" applyFont="1" applyFill="1" applyBorder="1" applyAlignment="1">
      <alignment horizontal="center" vertical="center" wrapText="1"/>
    </xf>
    <xf numFmtId="0" fontId="29" fillId="0" borderId="1" xfId="0" applyFont="1" applyFill="1" applyBorder="1" applyAlignment="1">
      <alignment horizontal="left" vertical="center" wrapText="1"/>
    </xf>
    <xf numFmtId="177" fontId="29" fillId="0" borderId="1" xfId="0" applyNumberFormat="1" applyFont="1" applyFill="1" applyBorder="1" applyAlignment="1">
      <alignment horizontal="right" vertical="center"/>
    </xf>
    <xf numFmtId="0" fontId="29" fillId="0" borderId="1" xfId="0" applyFont="1" applyFill="1" applyBorder="1" applyAlignment="1">
      <alignment vertical="center" wrapText="1" readingOrder="1"/>
    </xf>
    <xf numFmtId="186" fontId="34" fillId="0" borderId="6" xfId="0" applyNumberFormat="1" applyFont="1" applyFill="1" applyBorder="1" applyAlignment="1">
      <alignment horizontal="center" vertical="center" wrapText="1"/>
    </xf>
    <xf numFmtId="0" fontId="35" fillId="2" borderId="1" xfId="0" applyFont="1" applyFill="1" applyBorder="1" applyAlignment="1">
      <alignment horizontal="left" vertical="center" wrapText="1"/>
    </xf>
    <xf numFmtId="177" fontId="35" fillId="2" borderId="1" xfId="0" applyNumberFormat="1" applyFont="1" applyFill="1" applyBorder="1" applyAlignment="1">
      <alignment horizontal="right" vertical="center"/>
    </xf>
    <xf numFmtId="0" fontId="35" fillId="2" borderId="1" xfId="0" applyFont="1" applyFill="1" applyBorder="1" applyAlignment="1">
      <alignment vertical="center" wrapText="1" readingOrder="1"/>
    </xf>
    <xf numFmtId="0" fontId="29" fillId="0" borderId="1" xfId="0" applyNumberFormat="1" applyFont="1" applyFill="1" applyBorder="1" applyAlignment="1">
      <alignment vertical="center" wrapText="1"/>
    </xf>
    <xf numFmtId="186" fontId="34" fillId="0" borderId="7" xfId="0" applyNumberFormat="1" applyFont="1" applyFill="1" applyBorder="1" applyAlignment="1">
      <alignment horizontal="center" vertical="center" wrapText="1"/>
    </xf>
    <xf numFmtId="186" fontId="34" fillId="0" borderId="1" xfId="0" applyNumberFormat="1" applyFont="1" applyFill="1" applyBorder="1" applyAlignment="1">
      <alignment horizontal="center" vertical="center" wrapText="1"/>
    </xf>
    <xf numFmtId="0" fontId="29" fillId="0" borderId="1" xfId="0" applyFont="1" applyFill="1" applyBorder="1" applyAlignment="1">
      <alignment horizontal="left" vertical="center" wrapText="1" readingOrder="1"/>
    </xf>
    <xf numFmtId="0" fontId="36" fillId="0" borderId="1" xfId="0" applyFont="1" applyFill="1" applyBorder="1" applyAlignment="1">
      <alignment vertical="center" wrapText="1"/>
    </xf>
    <xf numFmtId="0" fontId="37" fillId="0" borderId="1" xfId="0" applyNumberFormat="1" applyFont="1" applyFill="1" applyBorder="1" applyAlignment="1" applyProtection="1">
      <alignment horizontal="left" vertical="center" wrapText="1" readingOrder="1"/>
      <protection locked="0"/>
    </xf>
    <xf numFmtId="0" fontId="38" fillId="3" borderId="14" xfId="49" applyFont="1" applyFill="1" applyBorder="1" applyAlignment="1" applyProtection="1">
      <alignment vertical="top"/>
    </xf>
    <xf numFmtId="0" fontId="39" fillId="0" borderId="14" xfId="49" applyFont="1" applyFill="1" applyBorder="1" applyAlignment="1" applyProtection="1">
      <alignment horizontal="right" vertical="center"/>
    </xf>
    <xf numFmtId="4" fontId="39" fillId="0" borderId="14" xfId="49" applyNumberFormat="1" applyFont="1" applyFill="1" applyBorder="1" applyAlignment="1" applyProtection="1">
      <alignment vertical="center"/>
      <protection locked="0"/>
    </xf>
    <xf numFmtId="0" fontId="39" fillId="0" borderId="15" xfId="49" applyFont="1" applyFill="1" applyBorder="1" applyAlignment="1" applyProtection="1">
      <alignment horizontal="right" vertical="center"/>
    </xf>
    <xf numFmtId="0" fontId="39" fillId="3" borderId="14" xfId="49" applyFont="1" applyFill="1" applyBorder="1" applyAlignment="1" applyProtection="1">
      <alignment vertical="center"/>
    </xf>
    <xf numFmtId="0" fontId="40" fillId="0" borderId="16" xfId="49" applyFont="1" applyFill="1" applyBorder="1" applyAlignment="1" applyProtection="1">
      <alignment horizontal="right" vertical="center"/>
    </xf>
    <xf numFmtId="0" fontId="39" fillId="0" borderId="14" xfId="49" applyFont="1" applyFill="1" applyBorder="1" applyAlignment="1" applyProtection="1">
      <alignment vertical="center" wrapText="1"/>
    </xf>
    <xf numFmtId="0" fontId="39" fillId="0" borderId="16" xfId="49" applyFont="1" applyFill="1" applyBorder="1" applyAlignment="1" applyProtection="1">
      <alignment vertical="center" wrapText="1"/>
    </xf>
    <xf numFmtId="0" fontId="41" fillId="0" borderId="14" xfId="49" applyFont="1" applyFill="1" applyBorder="1" applyAlignment="1" applyProtection="1"/>
    <xf numFmtId="4" fontId="39" fillId="0" borderId="14" xfId="49" applyNumberFormat="1" applyFont="1" applyFill="1" applyBorder="1" applyAlignment="1" applyProtection="1">
      <alignment vertical="center"/>
    </xf>
    <xf numFmtId="4" fontId="39" fillId="2" borderId="14" xfId="49" applyNumberFormat="1" applyFont="1" applyFill="1" applyBorder="1" applyAlignment="1" applyProtection="1">
      <alignment vertical="center"/>
    </xf>
    <xf numFmtId="4" fontId="39" fillId="2" borderId="14" xfId="49" applyNumberFormat="1" applyFont="1" applyFill="1" applyBorder="1" applyAlignment="1" applyProtection="1">
      <alignment vertical="center"/>
      <protection locked="0"/>
    </xf>
    <xf numFmtId="0" fontId="38" fillId="3" borderId="14" xfId="49" applyFont="1" applyFill="1" applyBorder="1" applyAlignment="1" applyProtection="1">
      <alignment vertical="center"/>
    </xf>
    <xf numFmtId="0" fontId="40" fillId="0" borderId="14" xfId="49" applyFont="1" applyFill="1" applyBorder="1" applyAlignment="1" applyProtection="1">
      <alignment horizontal="right" vertical="center" wrapText="1"/>
      <protection locked="0"/>
    </xf>
    <xf numFmtId="4" fontId="40" fillId="0" borderId="17" xfId="49" applyNumberFormat="1" applyFont="1" applyFill="1" applyBorder="1" applyAlignment="1" applyProtection="1">
      <alignment vertical="center"/>
      <protection locked="0"/>
    </xf>
    <xf numFmtId="0" fontId="40" fillId="0" borderId="12" xfId="49" applyFont="1" applyFill="1" applyBorder="1" applyAlignment="1" applyProtection="1">
      <alignment horizontal="right" vertical="center" wrapText="1"/>
      <protection locked="0"/>
    </xf>
    <xf numFmtId="0" fontId="39" fillId="3" borderId="14" xfId="49" applyFont="1" applyFill="1" applyBorder="1" applyAlignment="1" applyProtection="1">
      <alignment vertical="center" wrapText="1"/>
    </xf>
    <xf numFmtId="0" fontId="40" fillId="0" borderId="12" xfId="49" applyFont="1" applyFill="1" applyBorder="1" applyAlignment="1" applyProtection="1">
      <alignment vertical="center" wrapText="1"/>
    </xf>
    <xf numFmtId="0" fontId="40" fillId="0" borderId="14" xfId="49" applyFont="1" applyFill="1" applyBorder="1" applyAlignment="1" applyProtection="1">
      <alignment vertical="center" wrapText="1"/>
      <protection locked="0"/>
    </xf>
    <xf numFmtId="0" fontId="40" fillId="0" borderId="12" xfId="49" applyFont="1" applyFill="1" applyBorder="1" applyAlignment="1" applyProtection="1">
      <alignment vertical="center" wrapText="1"/>
      <protection locked="0"/>
    </xf>
    <xf numFmtId="186" fontId="30" fillId="0" borderId="0" xfId="0" applyNumberFormat="1" applyFont="1" applyFill="1" applyBorder="1" applyAlignment="1"/>
    <xf numFmtId="186" fontId="30" fillId="0" borderId="0" xfId="0" applyNumberFormat="1" applyFont="1" applyFill="1" applyBorder="1" applyAlignment="1">
      <alignment horizontal="center"/>
    </xf>
    <xf numFmtId="185" fontId="30" fillId="0" borderId="0" xfId="0" applyNumberFormat="1" applyFont="1" applyFill="1" applyBorder="1" applyAlignment="1">
      <alignment horizontal="center" vertical="center"/>
    </xf>
    <xf numFmtId="186" fontId="30" fillId="0" borderId="0" xfId="0" applyNumberFormat="1" applyFont="1" applyFill="1" applyBorder="1" applyAlignment="1">
      <alignment horizontal="center" vertical="center"/>
    </xf>
    <xf numFmtId="0" fontId="30" fillId="0" borderId="0" xfId="0" applyNumberFormat="1" applyFont="1" applyFill="1" applyBorder="1" applyAlignment="1">
      <alignment horizontal="center" vertical="center"/>
    </xf>
    <xf numFmtId="186" fontId="30" fillId="0" borderId="0" xfId="0" applyNumberFormat="1" applyFont="1" applyFill="1" applyAlignment="1">
      <alignment horizontal="left"/>
    </xf>
    <xf numFmtId="49" fontId="30" fillId="0" borderId="13" xfId="0" applyNumberFormat="1" applyFont="1" applyFill="1" applyBorder="1" applyAlignment="1">
      <alignment horizontal="left"/>
    </xf>
    <xf numFmtId="185" fontId="30" fillId="0" borderId="0" xfId="0" applyNumberFormat="1" applyFont="1" applyFill="1" applyBorder="1" applyAlignment="1"/>
    <xf numFmtId="0" fontId="30" fillId="0" borderId="0" xfId="0" applyNumberFormat="1" applyFont="1" applyFill="1" applyBorder="1" applyAlignment="1"/>
    <xf numFmtId="186" fontId="30" fillId="0" borderId="0" xfId="0" applyNumberFormat="1" applyFont="1" applyFill="1" applyBorder="1" applyAlignment="1">
      <alignment horizontal="right"/>
    </xf>
    <xf numFmtId="186" fontId="30" fillId="0" borderId="1" xfId="0" applyNumberFormat="1" applyFont="1" applyFill="1" applyBorder="1" applyAlignment="1">
      <alignment horizontal="center"/>
    </xf>
    <xf numFmtId="185" fontId="30" fillId="0" borderId="1" xfId="0" applyNumberFormat="1" applyFont="1" applyFill="1" applyBorder="1" applyAlignment="1">
      <alignment horizontal="center" vertical="center"/>
    </xf>
    <xf numFmtId="186" fontId="30" fillId="0" borderId="1" xfId="0" applyNumberFormat="1" applyFont="1" applyFill="1" applyBorder="1" applyAlignment="1">
      <alignment horizontal="center" vertical="center"/>
    </xf>
    <xf numFmtId="0" fontId="30" fillId="0" borderId="1" xfId="0" applyNumberFormat="1" applyFont="1" applyFill="1" applyBorder="1" applyAlignment="1">
      <alignment horizontal="center" vertical="center"/>
    </xf>
    <xf numFmtId="186" fontId="42" fillId="0" borderId="2" xfId="0" applyNumberFormat="1" applyFont="1" applyFill="1" applyBorder="1" applyAlignment="1">
      <alignment horizontal="left" vertical="center"/>
    </xf>
    <xf numFmtId="186" fontId="42" fillId="0" borderId="4" xfId="0" applyNumberFormat="1" applyFont="1" applyFill="1" applyBorder="1" applyAlignment="1">
      <alignment horizontal="left" vertical="center"/>
    </xf>
    <xf numFmtId="0" fontId="42" fillId="0" borderId="1" xfId="0" applyNumberFormat="1" applyFont="1" applyFill="1" applyBorder="1" applyAlignment="1">
      <alignment horizontal="center" vertical="center"/>
    </xf>
    <xf numFmtId="0" fontId="30" fillId="0" borderId="1" xfId="0" applyFont="1" applyFill="1" applyBorder="1" applyAlignment="1"/>
    <xf numFmtId="0" fontId="42" fillId="0" borderId="1" xfId="0" applyNumberFormat="1" applyFont="1" applyFill="1" applyBorder="1" applyAlignment="1">
      <alignment vertical="center" wrapText="1"/>
    </xf>
    <xf numFmtId="0" fontId="30" fillId="0" borderId="1" xfId="0" applyNumberFormat="1" applyFont="1" applyFill="1" applyBorder="1" applyAlignment="1">
      <alignment horizontal="right" vertical="center"/>
    </xf>
    <xf numFmtId="186" fontId="30" fillId="0" borderId="1" xfId="0" applyNumberFormat="1" applyFont="1" applyFill="1" applyBorder="1" applyAlignment="1"/>
    <xf numFmtId="0" fontId="30" fillId="0" borderId="1" xfId="0" applyNumberFormat="1" applyFont="1" applyFill="1" applyBorder="1" applyAlignment="1">
      <alignment vertical="center" wrapText="1"/>
    </xf>
    <xf numFmtId="0" fontId="30" fillId="0" borderId="1" xfId="0" applyFont="1" applyFill="1" applyBorder="1" applyAlignment="1">
      <alignment horizontal="right" vertical="center" wrapText="1" readingOrder="1"/>
    </xf>
    <xf numFmtId="0" fontId="30" fillId="0" borderId="1" xfId="0" applyFont="1" applyFill="1" applyBorder="1" applyAlignment="1">
      <alignment horizontal="left" vertical="center" wrapText="1" readingOrder="1"/>
    </xf>
    <xf numFmtId="0" fontId="30" fillId="0" borderId="1" xfId="0" applyFont="1" applyFill="1" applyBorder="1" applyAlignment="1">
      <alignment horizontal="left" vertical="center" wrapText="1" indent="2" readingOrder="1"/>
    </xf>
    <xf numFmtId="0" fontId="43" fillId="0" borderId="1" xfId="0" applyFont="1" applyFill="1" applyBorder="1" applyAlignment="1">
      <alignment horizontal="left" indent="2"/>
    </xf>
    <xf numFmtId="0" fontId="30" fillId="0" borderId="8" xfId="0" applyFont="1" applyFill="1" applyBorder="1" applyAlignment="1">
      <alignment horizontal="left" vertical="center"/>
    </xf>
    <xf numFmtId="0" fontId="30" fillId="0" borderId="10" xfId="0" applyFont="1" applyFill="1" applyBorder="1" applyAlignment="1">
      <alignment vertical="center"/>
    </xf>
    <xf numFmtId="0" fontId="42" fillId="0" borderId="2" xfId="0" applyFont="1" applyFill="1" applyBorder="1" applyAlignment="1">
      <alignment horizontal="left"/>
    </xf>
    <xf numFmtId="0" fontId="42" fillId="0" borderId="4" xfId="0" applyFont="1" applyFill="1" applyBorder="1" applyAlignment="1">
      <alignment horizontal="left"/>
    </xf>
    <xf numFmtId="182" fontId="42" fillId="0" borderId="1" xfId="0" applyNumberFormat="1" applyFont="1" applyFill="1" applyBorder="1" applyAlignment="1">
      <alignment horizontal="center" vertical="center"/>
    </xf>
    <xf numFmtId="0" fontId="30" fillId="0" borderId="2" xfId="0" applyFont="1" applyFill="1" applyBorder="1" applyAlignment="1"/>
    <xf numFmtId="0" fontId="42" fillId="0" borderId="7" xfId="0" applyFont="1" applyFill="1" applyBorder="1" applyAlignment="1">
      <alignment horizontal="left" wrapText="1" indent="1"/>
    </xf>
    <xf numFmtId="186" fontId="30" fillId="0" borderId="1" xfId="0" applyNumberFormat="1" applyFont="1" applyFill="1" applyBorder="1" applyAlignment="1">
      <alignment horizontal="right"/>
    </xf>
    <xf numFmtId="0" fontId="42" fillId="0" borderId="1" xfId="0" applyFont="1" applyFill="1" applyBorder="1" applyAlignment="1">
      <alignment horizontal="left"/>
    </xf>
    <xf numFmtId="182" fontId="30" fillId="0" borderId="1" xfId="0" applyNumberFormat="1" applyFont="1" applyFill="1" applyBorder="1" applyAlignment="1">
      <alignment horizontal="right" vertical="center"/>
    </xf>
    <xf numFmtId="0" fontId="30" fillId="0" borderId="1" xfId="0" applyNumberFormat="1" applyFont="1" applyFill="1" applyBorder="1" applyAlignment="1"/>
    <xf numFmtId="0" fontId="44" fillId="4" borderId="18" xfId="0" applyFont="1" applyFill="1" applyBorder="1" applyAlignment="1">
      <alignment horizontal="left" vertical="center"/>
    </xf>
    <xf numFmtId="0" fontId="44" fillId="4" borderId="18" xfId="0" applyFont="1" applyFill="1" applyBorder="1" applyAlignment="1">
      <alignment horizontal="left" vertical="center" wrapText="1" indent="2"/>
    </xf>
    <xf numFmtId="0" fontId="44" fillId="0" borderId="18" xfId="0" applyNumberFormat="1" applyFont="1" applyFill="1" applyBorder="1" applyAlignment="1" applyProtection="1">
      <alignment horizontal="left" vertical="center" wrapText="1" readingOrder="1"/>
      <protection locked="0"/>
    </xf>
    <xf numFmtId="0" fontId="44" fillId="5" borderId="1" xfId="0" applyFont="1" applyFill="1" applyBorder="1" applyAlignment="1">
      <alignment horizontal="left" vertical="center" wrapText="1" indent="2"/>
    </xf>
    <xf numFmtId="0" fontId="44" fillId="4" borderId="18" xfId="0" applyFont="1" applyFill="1" applyBorder="1" applyAlignment="1">
      <alignment horizontal="left" vertical="center" wrapText="1"/>
    </xf>
    <xf numFmtId="0" fontId="30" fillId="0" borderId="1" xfId="0" applyFont="1" applyFill="1" applyBorder="1" applyAlignment="1">
      <alignment horizontal="left" wrapText="1" indent="1"/>
    </xf>
    <xf numFmtId="0" fontId="30" fillId="0" borderId="1" xfId="0" applyFont="1" applyFill="1" applyBorder="1" applyAlignment="1">
      <alignment horizontal="left" vertical="center" wrapText="1"/>
    </xf>
    <xf numFmtId="0" fontId="42" fillId="0" borderId="2" xfId="0" applyFont="1" applyFill="1" applyBorder="1" applyAlignment="1">
      <alignment horizontal="left" vertical="center" wrapText="1" indent="1"/>
    </xf>
    <xf numFmtId="0" fontId="30" fillId="0" borderId="2" xfId="0" applyFont="1" applyFill="1" applyBorder="1" applyAlignment="1">
      <alignment horizontal="right" vertical="center"/>
    </xf>
    <xf numFmtId="0" fontId="30" fillId="0" borderId="1" xfId="0" applyFont="1" applyFill="1" applyBorder="1" applyAlignment="1">
      <alignment vertical="center"/>
    </xf>
    <xf numFmtId="0" fontId="20" fillId="0" borderId="0" xfId="0" applyFont="1" applyFill="1" applyBorder="1" applyAlignment="1">
      <alignment horizontal="left" vertical="center" wrapText="1"/>
    </xf>
    <xf numFmtId="0" fontId="30" fillId="0" borderId="2" xfId="0" applyFont="1" applyFill="1" applyBorder="1" applyAlignment="1">
      <alignment wrapText="1"/>
    </xf>
    <xf numFmtId="0" fontId="45" fillId="0" borderId="1" xfId="0" applyFont="1" applyFill="1" applyBorder="1" applyAlignment="1">
      <alignment horizontal="left" wrapText="1" indent="1"/>
    </xf>
    <xf numFmtId="0" fontId="44" fillId="4" borderId="2" xfId="0" applyFont="1" applyFill="1" applyBorder="1" applyAlignment="1">
      <alignment horizontal="left" vertical="center" wrapText="1"/>
    </xf>
    <xf numFmtId="182" fontId="30" fillId="0" borderId="1" xfId="0" applyNumberFormat="1" applyFont="1" applyFill="1" applyBorder="1" applyAlignment="1">
      <alignment horizontal="center" vertical="center"/>
    </xf>
    <xf numFmtId="0" fontId="46" fillId="0" borderId="0" xfId="0" applyFont="1" applyFill="1" applyBorder="1" applyAlignment="1">
      <alignment horizontal="center" vertical="center"/>
    </xf>
    <xf numFmtId="49" fontId="29" fillId="0" borderId="0" xfId="0" applyNumberFormat="1" applyFont="1" applyFill="1" applyBorder="1" applyAlignment="1">
      <alignment horizontal="left"/>
    </xf>
    <xf numFmtId="185" fontId="32" fillId="0" borderId="0" xfId="0" applyNumberFormat="1" applyFont="1" applyFill="1" applyBorder="1" applyAlignment="1"/>
    <xf numFmtId="186" fontId="32" fillId="0" borderId="1" xfId="0" applyNumberFormat="1" applyFont="1" applyFill="1" applyBorder="1" applyAlignment="1">
      <alignment horizontal="center"/>
    </xf>
    <xf numFmtId="185" fontId="32" fillId="0" borderId="1" xfId="0" applyNumberFormat="1" applyFont="1" applyFill="1" applyBorder="1" applyAlignment="1">
      <alignment horizontal="center" vertical="center"/>
    </xf>
    <xf numFmtId="186" fontId="32" fillId="0" borderId="1" xfId="0" applyNumberFormat="1" applyFont="1" applyFill="1" applyBorder="1" applyAlignment="1">
      <alignment horizontal="center" vertical="center"/>
    </xf>
    <xf numFmtId="0" fontId="32" fillId="0" borderId="1" xfId="0" applyNumberFormat="1" applyFont="1" applyFill="1" applyBorder="1" applyAlignment="1">
      <alignment horizontal="center" vertical="center"/>
    </xf>
    <xf numFmtId="0" fontId="23" fillId="0" borderId="5" xfId="0" applyFont="1" applyFill="1" applyBorder="1" applyAlignment="1">
      <alignment horizontal="left" vertical="center" wrapText="1" readingOrder="1"/>
    </xf>
    <xf numFmtId="177" fontId="47" fillId="0" borderId="19" xfId="0" applyNumberFormat="1" applyFont="1" applyFill="1" applyBorder="1" applyAlignment="1">
      <alignment horizontal="center" vertical="center" wrapText="1"/>
    </xf>
    <xf numFmtId="177" fontId="47" fillId="0" borderId="20" xfId="0" applyNumberFormat="1" applyFont="1" applyFill="1" applyBorder="1" applyAlignment="1">
      <alignment horizontal="center" vertical="center" wrapText="1"/>
    </xf>
    <xf numFmtId="177" fontId="47" fillId="0" borderId="21" xfId="0" applyNumberFormat="1" applyFont="1" applyFill="1" applyBorder="1" applyAlignment="1">
      <alignment horizontal="right" vertical="center" wrapText="1"/>
    </xf>
    <xf numFmtId="186" fontId="48" fillId="0" borderId="1" xfId="0" applyNumberFormat="1" applyFont="1" applyFill="1" applyBorder="1" applyAlignment="1">
      <alignment horizontal="center" vertical="center"/>
    </xf>
    <xf numFmtId="0" fontId="47" fillId="0" borderId="1" xfId="0" applyFont="1" applyFill="1" applyBorder="1" applyAlignment="1">
      <alignment horizontal="center" vertical="center" wrapText="1"/>
    </xf>
    <xf numFmtId="177" fontId="47" fillId="0" borderId="20" xfId="0" applyNumberFormat="1" applyFont="1" applyFill="1" applyBorder="1" applyAlignment="1">
      <alignment horizontal="right" vertical="center" wrapText="1"/>
    </xf>
    <xf numFmtId="177" fontId="48" fillId="0" borderId="2" xfId="0" applyNumberFormat="1" applyFont="1" applyFill="1" applyBorder="1" applyAlignment="1">
      <alignment horizontal="right" vertical="center"/>
    </xf>
    <xf numFmtId="0" fontId="47" fillId="0" borderId="19" xfId="0" applyFont="1" applyFill="1" applyBorder="1" applyAlignment="1">
      <alignment horizontal="center" vertical="center"/>
    </xf>
    <xf numFmtId="0" fontId="49" fillId="0" borderId="22" xfId="49" applyFont="1" applyFill="1" applyBorder="1" applyAlignment="1" applyProtection="1">
      <alignment horizontal="center" vertical="center"/>
    </xf>
    <xf numFmtId="0" fontId="47" fillId="0" borderId="23" xfId="0" applyFont="1" applyFill="1" applyBorder="1" applyAlignment="1">
      <alignment horizontal="left" vertical="center"/>
    </xf>
    <xf numFmtId="0" fontId="47" fillId="0" borderId="24" xfId="0" applyFont="1" applyFill="1" applyBorder="1" applyAlignment="1">
      <alignment horizontal="left" vertical="center"/>
    </xf>
    <xf numFmtId="0" fontId="47" fillId="0" borderId="24" xfId="0" applyFont="1" applyFill="1" applyBorder="1" applyAlignment="1">
      <alignment horizontal="left" vertical="center" wrapText="1"/>
    </xf>
    <xf numFmtId="177" fontId="47" fillId="0" borderId="19" xfId="0" applyNumberFormat="1" applyFont="1" applyFill="1" applyBorder="1" applyAlignment="1">
      <alignment horizontal="right" vertical="center" wrapText="1"/>
    </xf>
    <xf numFmtId="0" fontId="49" fillId="0" borderId="6" xfId="49" applyFont="1" applyFill="1" applyBorder="1" applyAlignment="1" applyProtection="1">
      <alignment horizontal="center" vertical="center"/>
    </xf>
    <xf numFmtId="0" fontId="47" fillId="0" borderId="25" xfId="0" applyFont="1" applyFill="1" applyBorder="1" applyAlignment="1">
      <alignment horizontal="left" vertical="center"/>
    </xf>
    <xf numFmtId="0" fontId="47" fillId="0" borderId="21" xfId="0" applyFont="1" applyFill="1" applyBorder="1" applyAlignment="1">
      <alignment horizontal="left" vertical="center"/>
    </xf>
    <xf numFmtId="0" fontId="47" fillId="0" borderId="21" xfId="0" applyFont="1" applyFill="1" applyBorder="1" applyAlignment="1">
      <alignment horizontal="left" vertical="center" wrapText="1"/>
    </xf>
    <xf numFmtId="0" fontId="49" fillId="0" borderId="22" xfId="49" applyFont="1" applyFill="1" applyBorder="1" applyAlignment="1" applyProtection="1">
      <alignment horizontal="left" vertical="center"/>
    </xf>
    <xf numFmtId="0" fontId="47" fillId="0" borderId="4" xfId="0" applyFont="1" applyFill="1" applyBorder="1" applyAlignment="1">
      <alignment horizontal="left" vertical="center" wrapText="1"/>
    </xf>
    <xf numFmtId="0" fontId="49" fillId="0" borderId="6" xfId="49" applyFont="1" applyFill="1" applyBorder="1" applyAlignment="1" applyProtection="1">
      <alignment horizontal="left" vertical="center"/>
    </xf>
    <xf numFmtId="0" fontId="47" fillId="0" borderId="26" xfId="0" applyFont="1" applyFill="1" applyBorder="1" applyAlignment="1">
      <alignment horizontal="left" vertical="center" wrapText="1"/>
    </xf>
    <xf numFmtId="0" fontId="47" fillId="0" borderId="26" xfId="0" applyFont="1" applyFill="1" applyBorder="1" applyAlignment="1">
      <alignment horizontal="left" vertical="center"/>
    </xf>
    <xf numFmtId="177" fontId="47" fillId="0" borderId="19" xfId="0" applyNumberFormat="1" applyFont="1" applyFill="1" applyBorder="1" applyAlignment="1">
      <alignment horizontal="right" vertical="center"/>
    </xf>
    <xf numFmtId="0" fontId="47" fillId="0" borderId="20" xfId="0" applyFont="1" applyFill="1" applyBorder="1" applyAlignment="1">
      <alignment horizontal="left" vertical="center"/>
    </xf>
    <xf numFmtId="177" fontId="47" fillId="0" borderId="21" xfId="0" applyNumberFormat="1" applyFont="1" applyFill="1" applyBorder="1" applyAlignment="1">
      <alignment horizontal="right" vertical="center"/>
    </xf>
    <xf numFmtId="0" fontId="50" fillId="0" borderId="21" xfId="0" applyFont="1" applyFill="1" applyBorder="1" applyAlignment="1">
      <alignment horizontal="left" vertical="center"/>
    </xf>
    <xf numFmtId="0" fontId="47" fillId="0" borderId="18" xfId="0" applyFont="1" applyFill="1" applyBorder="1" applyAlignment="1">
      <alignment horizontal="left" vertical="center"/>
    </xf>
    <xf numFmtId="177" fontId="47" fillId="0" borderId="2" xfId="0" applyNumberFormat="1" applyFont="1" applyFill="1" applyBorder="1" applyAlignment="1">
      <alignment horizontal="right" vertical="center" wrapText="1"/>
    </xf>
    <xf numFmtId="0" fontId="51" fillId="0" borderId="1" xfId="49" applyFont="1" applyFill="1" applyBorder="1" applyAlignment="1" applyProtection="1">
      <alignment vertical="center" wrapText="1"/>
    </xf>
    <xf numFmtId="0" fontId="48" fillId="0" borderId="1" xfId="0" applyFont="1" applyFill="1" applyBorder="1" applyAlignment="1">
      <alignment vertical="center" wrapText="1"/>
    </xf>
    <xf numFmtId="177" fontId="47" fillId="0" borderId="1" xfId="0" applyNumberFormat="1" applyFont="1" applyFill="1" applyBorder="1" applyAlignment="1">
      <alignment horizontal="right" vertical="center" wrapText="1"/>
    </xf>
    <xf numFmtId="177" fontId="51" fillId="0" borderId="1" xfId="49" applyNumberFormat="1" applyFont="1" applyFill="1" applyBorder="1" applyAlignment="1" applyProtection="1">
      <alignment horizontal="right" vertical="center"/>
    </xf>
    <xf numFmtId="0" fontId="47" fillId="0" borderId="1" xfId="0" applyFont="1" applyFill="1" applyBorder="1" applyAlignment="1">
      <alignment horizontal="center" vertical="center"/>
    </xf>
    <xf numFmtId="0" fontId="51" fillId="0" borderId="5" xfId="49" applyFont="1" applyFill="1" applyBorder="1" applyAlignment="1" applyProtection="1">
      <alignment vertical="center" wrapText="1"/>
    </xf>
    <xf numFmtId="0" fontId="19" fillId="0" borderId="5" xfId="0" applyFont="1" applyFill="1" applyBorder="1" applyAlignment="1">
      <alignment vertical="center"/>
    </xf>
    <xf numFmtId="177" fontId="19" fillId="0" borderId="5" xfId="0" applyNumberFormat="1" applyFont="1" applyFill="1" applyBorder="1" applyAlignment="1">
      <alignment horizontal="right" vertical="center"/>
    </xf>
    <xf numFmtId="177" fontId="51" fillId="0" borderId="5" xfId="49" applyNumberFormat="1" applyFont="1" applyFill="1" applyBorder="1" applyAlignment="1" applyProtection="1">
      <alignment horizontal="right" vertical="center"/>
    </xf>
    <xf numFmtId="0" fontId="52" fillId="0" borderId="1" xfId="0" applyFont="1" applyFill="1" applyBorder="1" applyAlignment="1">
      <alignment horizontal="left" vertical="center"/>
    </xf>
    <xf numFmtId="0" fontId="19" fillId="0" borderId="1" xfId="0" applyFont="1" applyFill="1" applyBorder="1" applyAlignment="1">
      <alignment vertical="center"/>
    </xf>
    <xf numFmtId="177" fontId="19" fillId="0" borderId="1" xfId="0" applyNumberFormat="1" applyFont="1" applyFill="1" applyBorder="1" applyAlignment="1">
      <alignment vertical="center"/>
    </xf>
    <xf numFmtId="0" fontId="53" fillId="0" borderId="1" xfId="0" applyFont="1" applyFill="1" applyBorder="1" applyAlignment="1">
      <alignment horizontal="left" vertical="center" wrapText="1"/>
    </xf>
    <xf numFmtId="0" fontId="47" fillId="0" borderId="1" xfId="0" applyFont="1" applyFill="1" applyBorder="1" applyAlignment="1">
      <alignment horizontal="left" vertical="center" wrapText="1"/>
    </xf>
    <xf numFmtId="186" fontId="48" fillId="0" borderId="1" xfId="0" applyNumberFormat="1" applyFont="1" applyFill="1" applyBorder="1" applyAlignment="1">
      <alignment vertical="center"/>
    </xf>
    <xf numFmtId="0" fontId="20" fillId="0" borderId="0" xfId="0" applyFont="1" applyFill="1" applyBorder="1" applyAlignment="1"/>
    <xf numFmtId="0" fontId="14" fillId="0" borderId="0" xfId="0" applyFont="1" applyFill="1" applyBorder="1" applyAlignment="1">
      <alignment horizontal="center" vertical="center"/>
    </xf>
    <xf numFmtId="49" fontId="54" fillId="0" borderId="0" xfId="0" applyNumberFormat="1" applyFont="1" applyFill="1" applyBorder="1" applyAlignment="1" applyProtection="1">
      <alignment horizontal="left"/>
      <protection locked="0"/>
    </xf>
    <xf numFmtId="0" fontId="55" fillId="0" borderId="0" xfId="0" applyFont="1" applyFill="1" applyBorder="1" applyAlignment="1"/>
    <xf numFmtId="178" fontId="55" fillId="0" borderId="0" xfId="0" applyNumberFormat="1" applyFont="1" applyFill="1" applyBorder="1" applyAlignment="1"/>
    <xf numFmtId="178" fontId="55" fillId="5" borderId="0" xfId="0" applyNumberFormat="1" applyFont="1" applyFill="1" applyBorder="1" applyAlignment="1">
      <alignment horizontal="left"/>
    </xf>
    <xf numFmtId="0" fontId="56" fillId="0" borderId="1" xfId="0" applyFont="1" applyFill="1" applyBorder="1" applyAlignment="1">
      <alignment horizontal="center" vertical="center"/>
    </xf>
    <xf numFmtId="0" fontId="56" fillId="0" borderId="2" xfId="0" applyFont="1" applyFill="1" applyBorder="1" applyAlignment="1">
      <alignment horizontal="center" vertical="center"/>
    </xf>
    <xf numFmtId="0" fontId="55" fillId="0" borderId="5" xfId="0" applyFont="1" applyFill="1" applyBorder="1" applyAlignment="1">
      <alignment horizontal="center" vertical="center" wrapText="1"/>
    </xf>
    <xf numFmtId="0" fontId="57" fillId="0" borderId="5" xfId="0" applyFont="1" applyFill="1" applyBorder="1" applyAlignment="1">
      <alignment horizontal="center" vertical="center" wrapText="1"/>
    </xf>
    <xf numFmtId="178" fontId="57" fillId="0" borderId="5" xfId="0" applyNumberFormat="1" applyFont="1" applyFill="1" applyBorder="1" applyAlignment="1">
      <alignment horizontal="center" vertical="center" wrapText="1"/>
    </xf>
    <xf numFmtId="178" fontId="57" fillId="0" borderId="2" xfId="0" applyNumberFormat="1" applyFont="1" applyFill="1" applyBorder="1" applyAlignment="1">
      <alignment horizontal="center" vertical="center" wrapText="1"/>
    </xf>
    <xf numFmtId="178" fontId="57" fillId="0" borderId="3" xfId="0" applyNumberFormat="1" applyFont="1" applyFill="1" applyBorder="1" applyAlignment="1">
      <alignment horizontal="center" vertical="center" wrapText="1"/>
    </xf>
    <xf numFmtId="178" fontId="57" fillId="0" borderId="4" xfId="0" applyNumberFormat="1" applyFont="1" applyFill="1" applyBorder="1" applyAlignment="1">
      <alignment horizontal="center" vertical="center" wrapText="1"/>
    </xf>
    <xf numFmtId="0" fontId="55" fillId="0" borderId="5" xfId="0" applyFont="1" applyFill="1" applyBorder="1" applyAlignment="1">
      <alignment horizontal="left" vertical="center" wrapText="1"/>
    </xf>
    <xf numFmtId="0" fontId="55" fillId="0" borderId="7" xfId="0" applyFont="1" applyFill="1" applyBorder="1" applyAlignment="1">
      <alignment horizontal="center" vertical="center" wrapText="1"/>
    </xf>
    <xf numFmtId="0" fontId="57" fillId="0" borderId="7" xfId="0" applyFont="1" applyFill="1" applyBorder="1" applyAlignment="1">
      <alignment horizontal="center" vertical="center" wrapText="1"/>
    </xf>
    <xf numFmtId="178" fontId="57" fillId="0" borderId="7" xfId="0" applyNumberFormat="1" applyFont="1" applyFill="1" applyBorder="1" applyAlignment="1">
      <alignment horizontal="center" vertical="center" wrapText="1"/>
    </xf>
    <xf numFmtId="178" fontId="57" fillId="0" borderId="1" xfId="0" applyNumberFormat="1" applyFont="1" applyFill="1" applyBorder="1" applyAlignment="1">
      <alignment horizontal="center" vertical="center" wrapText="1"/>
    </xf>
    <xf numFmtId="1" fontId="58" fillId="0" borderId="1" xfId="0" applyNumberFormat="1" applyFont="1" applyFill="1" applyBorder="1" applyAlignment="1">
      <alignment horizontal="center" vertical="center" wrapText="1"/>
    </xf>
    <xf numFmtId="0" fontId="55" fillId="0" borderId="7" xfId="0" applyFont="1" applyFill="1" applyBorder="1" applyAlignment="1">
      <alignment horizontal="left" vertical="center" wrapText="1"/>
    </xf>
    <xf numFmtId="0" fontId="13" fillId="0" borderId="1" xfId="0" applyFont="1" applyFill="1" applyBorder="1" applyAlignment="1">
      <alignment horizontal="left" vertical="center"/>
    </xf>
    <xf numFmtId="0" fontId="17" fillId="0" borderId="1" xfId="0" applyFont="1" applyFill="1" applyBorder="1" applyAlignment="1"/>
    <xf numFmtId="186" fontId="13" fillId="0" borderId="1" xfId="0" applyNumberFormat="1" applyFont="1" applyFill="1" applyBorder="1" applyAlignment="1"/>
    <xf numFmtId="185" fontId="13" fillId="0" borderId="1" xfId="0" applyNumberFormat="1" applyFont="1" applyFill="1" applyBorder="1" applyAlignment="1"/>
    <xf numFmtId="0" fontId="43" fillId="0" borderId="1" xfId="0" applyFont="1" applyFill="1" applyBorder="1" applyAlignment="1"/>
    <xf numFmtId="0" fontId="20" fillId="0" borderId="1" xfId="0" applyFont="1" applyFill="1" applyBorder="1" applyAlignment="1"/>
    <xf numFmtId="0" fontId="59" fillId="0" borderId="1" xfId="0" applyFont="1" applyFill="1" applyBorder="1" applyAlignment="1">
      <alignment horizontal="left"/>
    </xf>
    <xf numFmtId="10" fontId="13" fillId="0" borderId="1" xfId="0" applyNumberFormat="1" applyFont="1" applyFill="1" applyBorder="1" applyAlignment="1">
      <alignment horizontal="left" vertical="center"/>
    </xf>
    <xf numFmtId="0" fontId="13" fillId="0" borderId="1" xfId="0" applyFont="1" applyFill="1" applyBorder="1" applyAlignment="1"/>
    <xf numFmtId="186" fontId="20" fillId="0" borderId="0" xfId="0" applyNumberFormat="1" applyFont="1" applyFill="1" applyBorder="1" applyAlignment="1"/>
    <xf numFmtId="0" fontId="55" fillId="5" borderId="0" xfId="0" applyFont="1" applyFill="1" applyBorder="1" applyAlignment="1"/>
    <xf numFmtId="178" fontId="55" fillId="0" borderId="13" xfId="0" applyNumberFormat="1" applyFont="1" applyFill="1" applyBorder="1" applyAlignment="1">
      <alignment horizontal="center" vertical="center"/>
    </xf>
    <xf numFmtId="0" fontId="56" fillId="0" borderId="3" xfId="0" applyFont="1" applyFill="1" applyBorder="1" applyAlignment="1">
      <alignment horizontal="center" vertical="center"/>
    </xf>
    <xf numFmtId="0" fontId="56" fillId="0" borderId="4" xfId="0" applyFont="1" applyFill="1" applyBorder="1" applyAlignment="1">
      <alignment horizontal="center" vertical="center"/>
    </xf>
    <xf numFmtId="0" fontId="58" fillId="0" borderId="7" xfId="0" applyFont="1" applyFill="1" applyBorder="1" applyAlignment="1"/>
    <xf numFmtId="0" fontId="20" fillId="0" borderId="27" xfId="0" applyFont="1" applyFill="1" applyBorder="1" applyAlignment="1"/>
    <xf numFmtId="186" fontId="20" fillId="0" borderId="1" xfId="0" applyNumberFormat="1" applyFont="1" applyFill="1" applyBorder="1" applyAlignment="1"/>
    <xf numFmtId="0" fontId="17" fillId="0" borderId="1" xfId="0" applyFont="1" applyFill="1" applyBorder="1" applyAlignment="1">
      <alignment horizontal="left"/>
    </xf>
    <xf numFmtId="0" fontId="13" fillId="0" borderId="1" xfId="0" applyFont="1" applyFill="1" applyBorder="1" applyAlignment="1">
      <alignment horizontal="left"/>
    </xf>
    <xf numFmtId="10" fontId="20" fillId="0" borderId="0" xfId="0" applyNumberFormat="1" applyFont="1" applyFill="1" applyBorder="1" applyAlignment="1"/>
    <xf numFmtId="0" fontId="60" fillId="0" borderId="0" xfId="0" applyFont="1" applyFill="1" applyBorder="1" applyAlignment="1"/>
    <xf numFmtId="0" fontId="61" fillId="0" borderId="0" xfId="0" applyFont="1" applyFill="1" applyBorder="1" applyAlignment="1">
      <alignment horizontal="center" vertical="center"/>
    </xf>
    <xf numFmtId="49" fontId="62" fillId="0" borderId="0" xfId="0" applyNumberFormat="1" applyFont="1" applyFill="1" applyBorder="1" applyAlignment="1" applyProtection="1">
      <alignment horizontal="left"/>
      <protection locked="0"/>
    </xf>
    <xf numFmtId="178" fontId="60" fillId="0" borderId="0" xfId="0" applyNumberFormat="1" applyFont="1" applyFill="1" applyBorder="1" applyAlignment="1"/>
    <xf numFmtId="178" fontId="60" fillId="0" borderId="0" xfId="0" applyNumberFormat="1" applyFont="1" applyFill="1" applyBorder="1" applyAlignment="1">
      <alignment horizontal="left"/>
    </xf>
    <xf numFmtId="0" fontId="63" fillId="0" borderId="1" xfId="0" applyFont="1" applyFill="1" applyBorder="1" applyAlignment="1">
      <alignment horizontal="center" vertical="center"/>
    </xf>
    <xf numFmtId="0" fontId="63" fillId="0" borderId="2" xfId="0" applyFont="1" applyFill="1" applyBorder="1" applyAlignment="1">
      <alignment horizontal="center" vertical="center"/>
    </xf>
    <xf numFmtId="0" fontId="60" fillId="0" borderId="5" xfId="0" applyFont="1" applyFill="1" applyBorder="1" applyAlignment="1">
      <alignment horizontal="center" vertical="center" wrapText="1"/>
    </xf>
    <xf numFmtId="0" fontId="64" fillId="0" borderId="5" xfId="0" applyFont="1" applyFill="1" applyBorder="1" applyAlignment="1">
      <alignment horizontal="center" vertical="center" wrapText="1"/>
    </xf>
    <xf numFmtId="178" fontId="65" fillId="0" borderId="5" xfId="0" applyNumberFormat="1" applyFont="1" applyFill="1" applyBorder="1" applyAlignment="1">
      <alignment horizontal="center" vertical="center" wrapText="1"/>
    </xf>
    <xf numFmtId="178" fontId="65" fillId="0" borderId="2" xfId="0" applyNumberFormat="1" applyFont="1" applyFill="1" applyBorder="1" applyAlignment="1">
      <alignment horizontal="center" vertical="center" wrapText="1"/>
    </xf>
    <xf numFmtId="178" fontId="65" fillId="0" borderId="3" xfId="0" applyNumberFormat="1" applyFont="1" applyFill="1" applyBorder="1" applyAlignment="1">
      <alignment horizontal="center" vertical="center" wrapText="1"/>
    </xf>
    <xf numFmtId="178" fontId="65" fillId="0" borderId="4" xfId="0" applyNumberFormat="1" applyFont="1" applyFill="1" applyBorder="1" applyAlignment="1">
      <alignment horizontal="center" vertical="center" wrapText="1"/>
    </xf>
    <xf numFmtId="0" fontId="60" fillId="0" borderId="5" xfId="0" applyFont="1" applyFill="1" applyBorder="1" applyAlignment="1">
      <alignment horizontal="left" vertical="center" wrapText="1"/>
    </xf>
    <xf numFmtId="0" fontId="60" fillId="0" borderId="7" xfId="0" applyFont="1" applyFill="1" applyBorder="1" applyAlignment="1">
      <alignment horizontal="center" vertical="center" wrapText="1"/>
    </xf>
    <xf numFmtId="0" fontId="64" fillId="0" borderId="7" xfId="0" applyFont="1" applyFill="1" applyBorder="1" applyAlignment="1">
      <alignment horizontal="center" vertical="center" wrapText="1"/>
    </xf>
    <xf numFmtId="178" fontId="65" fillId="0" borderId="7" xfId="0" applyNumberFormat="1" applyFont="1" applyFill="1" applyBorder="1" applyAlignment="1">
      <alignment horizontal="center" vertical="center" wrapText="1"/>
    </xf>
    <xf numFmtId="178" fontId="65" fillId="0" borderId="1" xfId="0" applyNumberFormat="1" applyFont="1" applyFill="1" applyBorder="1" applyAlignment="1">
      <alignment horizontal="center" vertical="center" wrapText="1"/>
    </xf>
    <xf numFmtId="0" fontId="17" fillId="0" borderId="6" xfId="0" applyFont="1" applyFill="1" applyBorder="1" applyAlignment="1">
      <alignment horizontal="center" vertical="center" wrapText="1"/>
    </xf>
    <xf numFmtId="178" fontId="62" fillId="0" borderId="1" xfId="0" applyNumberFormat="1" applyFont="1" applyFill="1" applyBorder="1" applyAlignment="1">
      <alignment horizontal="center" vertical="center" wrapText="1"/>
    </xf>
    <xf numFmtId="1" fontId="65" fillId="0" borderId="1" xfId="0" applyNumberFormat="1" applyFont="1" applyFill="1" applyBorder="1" applyAlignment="1">
      <alignment horizontal="center" vertical="center" wrapText="1"/>
    </xf>
    <xf numFmtId="0" fontId="60" fillId="0" borderId="7" xfId="0" applyFont="1" applyFill="1" applyBorder="1" applyAlignment="1">
      <alignment horizontal="left" vertical="center" wrapText="1"/>
    </xf>
    <xf numFmtId="0" fontId="60" fillId="0" borderId="1" xfId="0" applyFont="1" applyFill="1" applyBorder="1" applyAlignment="1">
      <alignment horizontal="left" vertical="center"/>
    </xf>
    <xf numFmtId="0" fontId="65" fillId="0" borderId="1" xfId="0" applyFont="1" applyFill="1" applyBorder="1" applyAlignment="1"/>
    <xf numFmtId="0" fontId="60" fillId="0" borderId="1" xfId="0" applyFont="1" applyFill="1" applyBorder="1" applyAlignment="1"/>
    <xf numFmtId="49" fontId="60" fillId="0" borderId="1" xfId="0" applyNumberFormat="1" applyFont="1" applyFill="1" applyBorder="1" applyAlignment="1"/>
    <xf numFmtId="184" fontId="60" fillId="0" borderId="1" xfId="0" applyNumberFormat="1" applyFont="1" applyFill="1" applyBorder="1" applyAlignment="1"/>
    <xf numFmtId="49" fontId="60" fillId="0" borderId="0" xfId="0" applyNumberFormat="1" applyFont="1" applyFill="1" applyBorder="1" applyAlignment="1"/>
    <xf numFmtId="178" fontId="60" fillId="0" borderId="13" xfId="0" applyNumberFormat="1" applyFont="1" applyFill="1" applyBorder="1" applyAlignment="1">
      <alignment horizontal="right" vertical="center"/>
    </xf>
    <xf numFmtId="0" fontId="63" fillId="0" borderId="3" xfId="0" applyFont="1" applyFill="1" applyBorder="1" applyAlignment="1">
      <alignment horizontal="center" vertical="center"/>
    </xf>
    <xf numFmtId="178" fontId="62" fillId="0" borderId="28" xfId="0" applyNumberFormat="1" applyFont="1" applyFill="1" applyBorder="1" applyAlignment="1">
      <alignment horizontal="center" vertical="center" wrapText="1"/>
    </xf>
    <xf numFmtId="0" fontId="65" fillId="0" borderId="7" xfId="0" applyFont="1" applyFill="1" applyBorder="1" applyAlignment="1"/>
    <xf numFmtId="178" fontId="62" fillId="0" borderId="8" xfId="0" applyNumberFormat="1" applyFont="1" applyFill="1" applyBorder="1" applyAlignment="1">
      <alignment horizontal="center" vertical="center" wrapText="1"/>
    </xf>
    <xf numFmtId="0" fontId="65" fillId="0" borderId="1" xfId="0" applyFont="1" applyFill="1" applyBorder="1" applyAlignment="1">
      <alignment wrapText="1"/>
    </xf>
    <xf numFmtId="0" fontId="62" fillId="5" borderId="1" xfId="0" applyNumberFormat="1" applyFont="1" applyFill="1" applyBorder="1" applyAlignment="1">
      <alignment wrapText="1"/>
    </xf>
    <xf numFmtId="0" fontId="64" fillId="0" borderId="2" xfId="0" applyFont="1" applyFill="1" applyBorder="1" applyAlignment="1">
      <alignment horizontal="left"/>
    </xf>
    <xf numFmtId="0" fontId="64" fillId="0" borderId="4" xfId="0" applyFont="1" applyFill="1" applyBorder="1" applyAlignment="1">
      <alignment horizontal="left"/>
    </xf>
    <xf numFmtId="0" fontId="60" fillId="0" borderId="2" xfId="0" applyFont="1" applyFill="1" applyBorder="1" applyAlignment="1"/>
    <xf numFmtId="0" fontId="60" fillId="0" borderId="4" xfId="0" applyFont="1" applyFill="1" applyBorder="1" applyAlignment="1"/>
    <xf numFmtId="49" fontId="65" fillId="0" borderId="1" xfId="0" applyNumberFormat="1" applyFont="1" applyFill="1" applyBorder="1" applyAlignment="1"/>
    <xf numFmtId="182" fontId="60" fillId="0" borderId="1" xfId="0" applyNumberFormat="1" applyFont="1" applyFill="1" applyBorder="1" applyAlignment="1"/>
    <xf numFmtId="0" fontId="66" fillId="0" borderId="0" xfId="0" applyFont="1">
      <alignment vertical="center"/>
    </xf>
    <xf numFmtId="0" fontId="20" fillId="0" borderId="0" xfId="0" applyFont="1" applyFill="1" applyAlignment="1"/>
    <xf numFmtId="0" fontId="20" fillId="0" borderId="0" xfId="0" applyFont="1" applyFill="1" applyBorder="1" applyAlignment="1">
      <alignment horizontal="left"/>
    </xf>
    <xf numFmtId="0" fontId="23" fillId="0" borderId="0" xfId="0" applyFont="1" applyFill="1" applyBorder="1" applyAlignment="1"/>
    <xf numFmtId="0" fontId="20" fillId="0" borderId="0" xfId="0" applyNumberFormat="1" applyFont="1" applyFill="1" applyBorder="1" applyAlignment="1"/>
    <xf numFmtId="185" fontId="20" fillId="0" borderId="0" xfId="0" applyNumberFormat="1" applyFont="1" applyFill="1" applyBorder="1" applyAlignment="1"/>
    <xf numFmtId="177" fontId="20" fillId="0" borderId="0" xfId="0" applyNumberFormat="1" applyFont="1" applyFill="1" applyBorder="1" applyAlignment="1"/>
    <xf numFmtId="185" fontId="67" fillId="6" borderId="0" xfId="0" applyNumberFormat="1" applyFont="1" applyFill="1" applyBorder="1" applyAlignment="1"/>
    <xf numFmtId="0" fontId="17" fillId="0" borderId="0" xfId="0" applyFont="1" applyFill="1" applyBorder="1" applyAlignment="1">
      <alignment horizontal="left"/>
    </xf>
    <xf numFmtId="0" fontId="14" fillId="0" borderId="0" xfId="0" applyFont="1" applyFill="1" applyBorder="1" applyAlignment="1">
      <alignment horizontal="center" vertical="center" wrapText="1" readingOrder="1"/>
    </xf>
    <xf numFmtId="0" fontId="68" fillId="0" borderId="0" xfId="0" applyFont="1" applyFill="1" applyBorder="1" applyAlignment="1"/>
    <xf numFmtId="0" fontId="28" fillId="0" borderId="0" xfId="0" applyNumberFormat="1" applyFont="1" applyFill="1" applyBorder="1" applyAlignment="1"/>
    <xf numFmtId="185" fontId="28" fillId="0" borderId="0" xfId="0" applyNumberFormat="1" applyFont="1" applyFill="1" applyBorder="1" applyAlignment="1"/>
    <xf numFmtId="177" fontId="28" fillId="0" borderId="0" xfId="0" applyNumberFormat="1" applyFont="1" applyFill="1" applyBorder="1" applyAlignment="1"/>
    <xf numFmtId="185" fontId="69" fillId="6" borderId="0" xfId="0" applyNumberFormat="1" applyFont="1" applyFill="1" applyBorder="1" applyAlignment="1"/>
    <xf numFmtId="0" fontId="20" fillId="0" borderId="0" xfId="0" applyFont="1" applyFill="1" applyBorder="1" applyAlignment="1">
      <alignment horizontal="left" wrapText="1" readingOrder="1"/>
    </xf>
    <xf numFmtId="0" fontId="23" fillId="0" borderId="0" xfId="0" applyFont="1" applyFill="1" applyBorder="1" applyAlignment="1">
      <alignment horizontal="left" wrapText="1" readingOrder="1"/>
    </xf>
    <xf numFmtId="0" fontId="20" fillId="0" borderId="0" xfId="0" applyNumberFormat="1" applyFont="1" applyFill="1" applyBorder="1" applyAlignment="1">
      <alignment horizontal="right" wrapText="1" readingOrder="1"/>
    </xf>
    <xf numFmtId="0" fontId="20" fillId="0" borderId="0" xfId="0" applyFont="1" applyFill="1" applyBorder="1" applyAlignment="1">
      <alignment horizontal="right" wrapText="1" readingOrder="1"/>
    </xf>
    <xf numFmtId="185" fontId="20" fillId="0" borderId="0" xfId="0" applyNumberFormat="1" applyFont="1" applyFill="1" applyBorder="1" applyAlignment="1">
      <alignment horizontal="right" wrapText="1" readingOrder="1"/>
    </xf>
    <xf numFmtId="0" fontId="62" fillId="0" borderId="1" xfId="0" applyFont="1" applyFill="1" applyBorder="1" applyAlignment="1">
      <alignment horizontal="left" vertical="center" wrapText="1" readingOrder="1"/>
    </xf>
    <xf numFmtId="0" fontId="62" fillId="0" borderId="1" xfId="0" applyFont="1" applyFill="1" applyBorder="1" applyAlignment="1">
      <alignment horizontal="center" vertical="center" wrapText="1" readingOrder="1"/>
    </xf>
    <xf numFmtId="0" fontId="62" fillId="0" borderId="1" xfId="0" applyNumberFormat="1" applyFont="1" applyFill="1" applyBorder="1" applyAlignment="1">
      <alignment horizontal="center" vertical="center" wrapText="1" readingOrder="1"/>
    </xf>
    <xf numFmtId="0" fontId="62" fillId="0" borderId="5" xfId="0" applyFont="1" applyFill="1" applyBorder="1" applyAlignment="1">
      <alignment horizontal="center" vertical="center" wrapText="1" readingOrder="1"/>
    </xf>
    <xf numFmtId="185" fontId="62" fillId="0" borderId="1" xfId="0" applyNumberFormat="1" applyFont="1" applyFill="1" applyBorder="1" applyAlignment="1">
      <alignment horizontal="center" vertical="center" wrapText="1" readingOrder="1"/>
    </xf>
    <xf numFmtId="0" fontId="62" fillId="0" borderId="1" xfId="0" applyFont="1" applyFill="1" applyBorder="1" applyAlignment="1">
      <alignment vertical="top" wrapText="1"/>
    </xf>
    <xf numFmtId="177" fontId="62" fillId="0" borderId="1" xfId="0" applyNumberFormat="1" applyFont="1" applyFill="1" applyBorder="1" applyAlignment="1">
      <alignment vertical="top" wrapText="1"/>
    </xf>
    <xf numFmtId="185" fontId="70" fillId="6" borderId="1" xfId="0" applyNumberFormat="1" applyFont="1" applyFill="1" applyBorder="1" applyAlignment="1">
      <alignment vertical="top" wrapText="1"/>
    </xf>
    <xf numFmtId="0" fontId="62" fillId="0" borderId="1" xfId="0" applyFont="1" applyFill="1" applyBorder="1" applyAlignment="1">
      <alignment horizontal="left" vertical="top" wrapText="1"/>
    </xf>
    <xf numFmtId="0" fontId="62" fillId="0" borderId="1" xfId="0" applyNumberFormat="1" applyFont="1" applyFill="1" applyBorder="1" applyAlignment="1">
      <alignment vertical="top" wrapText="1"/>
    </xf>
    <xf numFmtId="0" fontId="62" fillId="0" borderId="7" xfId="0" applyFont="1" applyFill="1" applyBorder="1" applyAlignment="1">
      <alignment horizontal="center" vertical="center" wrapText="1" readingOrder="1"/>
    </xf>
    <xf numFmtId="185" fontId="62" fillId="0" borderId="1" xfId="0" applyNumberFormat="1" applyFont="1" applyFill="1" applyBorder="1" applyAlignment="1">
      <alignment horizontal="center" vertical="center" wrapText="1"/>
    </xf>
    <xf numFmtId="0" fontId="62" fillId="0" borderId="1" xfId="0" applyNumberFormat="1" applyFont="1" applyFill="1" applyBorder="1" applyAlignment="1">
      <alignment horizontal="center" vertical="center" wrapText="1"/>
    </xf>
    <xf numFmtId="177" fontId="62" fillId="0" borderId="1" xfId="0" applyNumberFormat="1" applyFont="1" applyFill="1" applyBorder="1" applyAlignment="1">
      <alignment horizontal="center" vertical="center" wrapText="1"/>
    </xf>
    <xf numFmtId="185" fontId="70" fillId="6" borderId="1" xfId="0" applyNumberFormat="1" applyFont="1" applyFill="1" applyBorder="1" applyAlignment="1">
      <alignment horizontal="center" vertical="center" wrapText="1"/>
    </xf>
    <xf numFmtId="182" fontId="62" fillId="0" borderId="1" xfId="0" applyNumberFormat="1" applyFont="1" applyFill="1" applyBorder="1" applyAlignment="1">
      <alignment horizontal="center" vertical="center" wrapText="1" readingOrder="1"/>
    </xf>
    <xf numFmtId="186" fontId="70" fillId="6" borderId="1" xfId="0" applyNumberFormat="1" applyFont="1" applyFill="1" applyBorder="1" applyAlignment="1">
      <alignment horizontal="center" vertical="center" wrapText="1" readingOrder="1"/>
    </xf>
    <xf numFmtId="0" fontId="71" fillId="0" borderId="18" xfId="0" applyNumberFormat="1" applyFont="1" applyFill="1" applyBorder="1" applyAlignment="1" applyProtection="1">
      <alignment vertical="center" wrapText="1" readingOrder="1"/>
      <protection locked="0"/>
    </xf>
    <xf numFmtId="0" fontId="72" fillId="0" borderId="18" xfId="0" applyNumberFormat="1" applyFont="1" applyFill="1" applyBorder="1" applyAlignment="1" applyProtection="1">
      <alignment horizontal="center" vertical="center" wrapText="1" readingOrder="1"/>
      <protection locked="0"/>
    </xf>
    <xf numFmtId="181" fontId="62" fillId="0" borderId="1" xfId="0" applyNumberFormat="1" applyFont="1" applyFill="1" applyBorder="1" applyAlignment="1">
      <alignment horizontal="center" vertical="center" wrapText="1" readingOrder="1"/>
    </xf>
    <xf numFmtId="177" fontId="62" fillId="0" borderId="1" xfId="0" applyNumberFormat="1" applyFont="1" applyFill="1" applyBorder="1" applyAlignment="1">
      <alignment horizontal="center" vertical="center" wrapText="1" readingOrder="1"/>
    </xf>
    <xf numFmtId="185" fontId="70" fillId="6" borderId="1" xfId="0" applyNumberFormat="1" applyFont="1" applyFill="1" applyBorder="1" applyAlignment="1">
      <alignment horizontal="center" vertical="center" wrapText="1" readingOrder="1"/>
    </xf>
    <xf numFmtId="0" fontId="23" fillId="0" borderId="18" xfId="0" applyNumberFormat="1" applyFont="1" applyFill="1" applyBorder="1" applyAlignment="1" applyProtection="1">
      <alignment vertical="center" wrapText="1" readingOrder="1"/>
      <protection locked="0"/>
    </xf>
    <xf numFmtId="0" fontId="16" fillId="0" borderId="18" xfId="0" applyNumberFormat="1" applyFont="1" applyFill="1" applyBorder="1" applyAlignment="1" applyProtection="1">
      <alignment horizontal="left" vertical="center" wrapText="1" readingOrder="1"/>
      <protection locked="0"/>
    </xf>
    <xf numFmtId="181" fontId="62" fillId="0" borderId="1" xfId="0" applyNumberFormat="1" applyFont="1" applyFill="1" applyBorder="1" applyAlignment="1">
      <alignment horizontal="right" vertical="center" wrapText="1" readingOrder="1"/>
    </xf>
    <xf numFmtId="185" fontId="62" fillId="0" borderId="1" xfId="0" applyNumberFormat="1" applyFont="1" applyFill="1" applyBorder="1" applyAlignment="1">
      <alignment horizontal="right" vertical="center" wrapText="1" readingOrder="1"/>
    </xf>
    <xf numFmtId="185" fontId="70" fillId="6" borderId="1" xfId="0" applyNumberFormat="1" applyFont="1" applyFill="1" applyBorder="1" applyAlignment="1">
      <alignment horizontal="right" vertical="center" wrapText="1" readingOrder="1"/>
    </xf>
    <xf numFmtId="0" fontId="23" fillId="0" borderId="18" xfId="0" applyNumberFormat="1" applyFont="1" applyFill="1" applyBorder="1" applyAlignment="1" applyProtection="1">
      <alignment horizontal="left" vertical="center" wrapText="1" readingOrder="1"/>
      <protection locked="0"/>
    </xf>
    <xf numFmtId="177" fontId="62" fillId="0" borderId="1" xfId="0" applyNumberFormat="1" applyFont="1" applyFill="1" applyBorder="1" applyAlignment="1">
      <alignment horizontal="right" vertical="center" wrapText="1" readingOrder="1"/>
    </xf>
    <xf numFmtId="0" fontId="23" fillId="0" borderId="18" xfId="0" applyNumberFormat="1" applyFont="1" applyFill="1" applyBorder="1" applyAlignment="1" applyProtection="1">
      <alignment horizontal="left" vertical="center" wrapText="1" indent="4" readingOrder="1"/>
      <protection locked="0"/>
    </xf>
    <xf numFmtId="0" fontId="23" fillId="0" borderId="4" xfId="0" applyNumberFormat="1" applyFont="1" applyFill="1" applyBorder="1" applyAlignment="1" applyProtection="1">
      <alignment horizontal="left" vertical="center"/>
    </xf>
    <xf numFmtId="0" fontId="23" fillId="0" borderId="2" xfId="0" applyNumberFormat="1" applyFont="1" applyFill="1" applyBorder="1" applyAlignment="1" applyProtection="1">
      <alignment horizontal="left" vertical="center" indent="1"/>
    </xf>
    <xf numFmtId="185" fontId="70" fillId="2" borderId="1" xfId="0" applyNumberFormat="1" applyFont="1" applyFill="1" applyBorder="1" applyAlignment="1">
      <alignment horizontal="right" vertical="center" wrapText="1" readingOrder="1"/>
    </xf>
    <xf numFmtId="0" fontId="73" fillId="0" borderId="12" xfId="49" applyFont="1" applyFill="1" applyBorder="1" applyAlignment="1" applyProtection="1">
      <alignment vertical="center" wrapText="1"/>
    </xf>
    <xf numFmtId="0" fontId="73" fillId="0" borderId="12" xfId="49" applyFont="1" applyFill="1" applyBorder="1" applyAlignment="1" applyProtection="1">
      <alignment horizontal="left" vertical="center" wrapText="1" indent="1"/>
    </xf>
    <xf numFmtId="185" fontId="74" fillId="6" borderId="1" xfId="0" applyNumberFormat="1" applyFont="1" applyFill="1" applyBorder="1" applyAlignment="1">
      <alignment horizontal="right" vertical="center" wrapText="1" readingOrder="1"/>
    </xf>
    <xf numFmtId="181" fontId="75" fillId="0" borderId="1" xfId="0" applyNumberFormat="1" applyFont="1" applyFill="1" applyBorder="1" applyAlignment="1">
      <alignment horizontal="center"/>
    </xf>
    <xf numFmtId="177" fontId="75" fillId="0" borderId="1" xfId="0" applyNumberFormat="1" applyFont="1" applyFill="1" applyBorder="1" applyAlignment="1">
      <alignment horizontal="center"/>
    </xf>
    <xf numFmtId="185" fontId="76" fillId="6" borderId="1" xfId="49" applyNumberFormat="1" applyFont="1" applyFill="1" applyBorder="1" applyAlignment="1" applyProtection="1">
      <alignment vertical="top"/>
    </xf>
    <xf numFmtId="0" fontId="73" fillId="0" borderId="12" xfId="49" applyFont="1" applyFill="1" applyBorder="1" applyAlignment="1" applyProtection="1">
      <alignment horizontal="left" vertical="center" wrapText="1" indent="2"/>
    </xf>
    <xf numFmtId="0" fontId="40" fillId="0" borderId="10" xfId="49" applyFont="1" applyFill="1" applyBorder="1" applyAlignment="1" applyProtection="1">
      <alignment horizontal="left" vertical="center" wrapText="1" indent="2"/>
    </xf>
    <xf numFmtId="0" fontId="77" fillId="0" borderId="18" xfId="0" applyNumberFormat="1" applyFont="1" applyFill="1" applyBorder="1" applyAlignment="1" applyProtection="1">
      <alignment horizontal="left" vertical="center" wrapText="1" readingOrder="1"/>
      <protection locked="0"/>
    </xf>
    <xf numFmtId="0" fontId="62" fillId="0" borderId="1" xfId="0" applyFont="1" applyFill="1" applyBorder="1" applyAlignment="1">
      <alignment horizontal="right" vertical="center" wrapText="1" readingOrder="1"/>
    </xf>
    <xf numFmtId="0" fontId="32" fillId="0" borderId="1" xfId="0" applyFont="1" applyFill="1" applyBorder="1" applyAlignment="1">
      <alignment horizontal="left" wrapText="1" indent="1"/>
    </xf>
    <xf numFmtId="0" fontId="74" fillId="0" borderId="1" xfId="0" applyFont="1" applyFill="1" applyBorder="1" applyAlignment="1">
      <alignment horizontal="left" vertical="center" wrapText="1" readingOrder="1"/>
    </xf>
    <xf numFmtId="0" fontId="66" fillId="0" borderId="1" xfId="0" applyFont="1" applyBorder="1">
      <alignment vertical="center"/>
    </xf>
    <xf numFmtId="0" fontId="53" fillId="0" borderId="18" xfId="0" applyFont="1" applyFill="1" applyBorder="1" applyAlignment="1">
      <alignment horizontal="left" vertical="center" wrapText="1"/>
    </xf>
    <xf numFmtId="0" fontId="23" fillId="0" borderId="2" xfId="0" applyNumberFormat="1" applyFont="1" applyFill="1" applyBorder="1" applyAlignment="1" applyProtection="1">
      <alignment horizontal="left" vertical="center"/>
    </xf>
    <xf numFmtId="0" fontId="77" fillId="0" borderId="2" xfId="0" applyNumberFormat="1" applyFont="1" applyFill="1" applyBorder="1" applyAlignment="1" applyProtection="1">
      <alignment horizontal="left" vertical="center" indent="1"/>
    </xf>
    <xf numFmtId="0" fontId="23" fillId="0" borderId="4" xfId="0" applyNumberFormat="1" applyFont="1" applyFill="1" applyBorder="1" applyAlignment="1" applyProtection="1">
      <alignment vertical="center" wrapText="1" readingOrder="1"/>
      <protection locked="0"/>
    </xf>
    <xf numFmtId="0" fontId="77" fillId="0" borderId="2" xfId="0" applyNumberFormat="1" applyFont="1" applyFill="1" applyBorder="1" applyAlignment="1" applyProtection="1">
      <alignment horizontal="left" vertical="center" wrapText="1" readingOrder="1"/>
      <protection locked="0"/>
    </xf>
    <xf numFmtId="0" fontId="32" fillId="0" borderId="2" xfId="0" applyFont="1" applyFill="1" applyBorder="1" applyAlignment="1">
      <alignment horizontal="left" wrapText="1" indent="1"/>
    </xf>
    <xf numFmtId="0" fontId="30" fillId="0" borderId="2" xfId="0" applyFont="1" applyFill="1" applyBorder="1" applyAlignment="1">
      <alignment horizontal="left" vertical="center" wrapText="1"/>
    </xf>
    <xf numFmtId="0" fontId="23" fillId="0" borderId="1" xfId="0" applyNumberFormat="1" applyFont="1" applyFill="1" applyBorder="1" applyAlignment="1" applyProtection="1">
      <alignment horizontal="left" vertical="center"/>
    </xf>
    <xf numFmtId="0" fontId="23" fillId="0" borderId="29" xfId="0" applyNumberFormat="1" applyFont="1" applyFill="1" applyBorder="1" applyAlignment="1" applyProtection="1">
      <alignment vertical="center" wrapText="1" readingOrder="1"/>
      <protection locked="0"/>
    </xf>
    <xf numFmtId="181" fontId="70" fillId="6" borderId="1" xfId="0" applyNumberFormat="1" applyFont="1" applyFill="1" applyBorder="1" applyAlignment="1">
      <alignment horizontal="right" vertical="center" wrapText="1" readingOrder="1"/>
    </xf>
    <xf numFmtId="0" fontId="17" fillId="0" borderId="1" xfId="0" applyFont="1" applyFill="1" applyBorder="1" applyAlignment="1">
      <alignment horizontal="left" vertical="center" indent="1"/>
    </xf>
    <xf numFmtId="177" fontId="78" fillId="0" borderId="1" xfId="0" applyNumberFormat="1" applyFont="1" applyFill="1" applyBorder="1" applyAlignment="1">
      <alignment horizontal="left" vertical="center" wrapText="1"/>
    </xf>
    <xf numFmtId="186" fontId="32" fillId="0" borderId="1" xfId="0" applyNumberFormat="1" applyFont="1" applyFill="1" applyBorder="1" applyAlignment="1"/>
    <xf numFmtId="0" fontId="62" fillId="0" borderId="1" xfId="0" applyFont="1" applyFill="1" applyBorder="1" applyAlignment="1">
      <alignment vertical="center"/>
    </xf>
    <xf numFmtId="0" fontId="62" fillId="0" borderId="1" xfId="0" applyFont="1" applyFill="1" applyBorder="1" applyAlignment="1">
      <alignment vertical="center" wrapText="1"/>
    </xf>
    <xf numFmtId="0" fontId="17" fillId="0" borderId="1" xfId="0" applyFont="1" applyFill="1" applyBorder="1" applyAlignment="1">
      <alignment vertical="center"/>
    </xf>
    <xf numFmtId="4" fontId="79" fillId="0" borderId="14" xfId="49" applyNumberFormat="1" applyFont="1" applyFill="1" applyBorder="1" applyAlignment="1" applyProtection="1">
      <alignment vertical="center"/>
    </xf>
    <xf numFmtId="0" fontId="23" fillId="0" borderId="29" xfId="0" applyNumberFormat="1" applyFont="1" applyFill="1" applyBorder="1" applyAlignment="1" applyProtection="1">
      <alignment horizontal="left" vertical="center"/>
    </xf>
    <xf numFmtId="0" fontId="23" fillId="0" borderId="30" xfId="0" applyNumberFormat="1" applyFont="1" applyFill="1" applyBorder="1" applyAlignment="1" applyProtection="1">
      <alignment horizontal="left" vertical="center" indent="1"/>
    </xf>
    <xf numFmtId="0" fontId="62" fillId="0" borderId="29" xfId="0" applyFont="1" applyFill="1" applyBorder="1" applyAlignment="1">
      <alignment horizontal="left" vertical="center" wrapText="1" readingOrder="1"/>
    </xf>
    <xf numFmtId="0" fontId="44" fillId="0" borderId="18" xfId="0" applyFont="1" applyFill="1" applyBorder="1" applyAlignment="1">
      <alignment horizontal="left" vertical="center" wrapText="1"/>
    </xf>
    <xf numFmtId="0" fontId="23" fillId="0" borderId="1" xfId="0" applyNumberFormat="1" applyFont="1" applyFill="1" applyBorder="1" applyAlignment="1" applyProtection="1">
      <alignment vertical="center" wrapText="1" readingOrder="1"/>
      <protection locked="0"/>
    </xf>
    <xf numFmtId="0" fontId="77" fillId="0" borderId="2" xfId="0" applyNumberFormat="1" applyFont="1" applyFill="1" applyBorder="1" applyAlignment="1" applyProtection="1">
      <alignment horizontal="left" vertical="center" wrapText="1" indent="1" readingOrder="1"/>
      <protection locked="0"/>
    </xf>
    <xf numFmtId="0" fontId="71" fillId="0" borderId="18" xfId="0" applyNumberFormat="1" applyFont="1" applyFill="1" applyBorder="1" applyAlignment="1" applyProtection="1">
      <alignment horizontal="left" vertical="center" wrapText="1" readingOrder="1"/>
      <protection locked="0"/>
    </xf>
    <xf numFmtId="0" fontId="32" fillId="0" borderId="1" xfId="0" applyFont="1" applyFill="1" applyBorder="1" applyAlignment="1"/>
    <xf numFmtId="0" fontId="23" fillId="0" borderId="2" xfId="0" applyNumberFormat="1" applyFont="1" applyFill="1" applyBorder="1" applyAlignment="1" applyProtection="1">
      <alignment horizontal="left" vertical="center" wrapText="1" readingOrder="1"/>
      <protection locked="0"/>
    </xf>
    <xf numFmtId="0" fontId="23" fillId="0" borderId="1" xfId="0" applyFont="1" applyFill="1" applyBorder="1" applyAlignment="1">
      <alignment horizontal="left" vertical="center" wrapText="1" readingOrder="1"/>
    </xf>
    <xf numFmtId="0" fontId="71" fillId="0" borderId="31" xfId="0" applyNumberFormat="1" applyFont="1" applyFill="1" applyBorder="1" applyAlignment="1" applyProtection="1">
      <alignment horizontal="left" vertical="center" wrapText="1" readingOrder="1"/>
      <protection locked="0"/>
    </xf>
    <xf numFmtId="0" fontId="71" fillId="0" borderId="1" xfId="0" applyNumberFormat="1" applyFont="1" applyFill="1" applyBorder="1" applyAlignment="1" applyProtection="1">
      <alignment horizontal="left" vertical="center" wrapText="1" readingOrder="1"/>
      <protection locked="0"/>
    </xf>
    <xf numFmtId="0" fontId="32" fillId="0" borderId="1" xfId="0" applyFont="1" applyFill="1" applyBorder="1" applyAlignment="1">
      <alignment wrapText="1"/>
    </xf>
    <xf numFmtId="0" fontId="23" fillId="0" borderId="1" xfId="0" applyNumberFormat="1" applyFont="1" applyFill="1" applyBorder="1" applyAlignment="1" applyProtection="1">
      <alignment horizontal="left" vertical="center" wrapText="1" readingOrder="1"/>
      <protection locked="0"/>
    </xf>
    <xf numFmtId="0" fontId="16" fillId="0" borderId="2" xfId="0" applyNumberFormat="1" applyFont="1" applyFill="1" applyBorder="1" applyAlignment="1" applyProtection="1">
      <alignment horizontal="left" vertical="center"/>
    </xf>
    <xf numFmtId="0" fontId="23" fillId="0" borderId="1" xfId="0" applyNumberFormat="1" applyFont="1" applyFill="1" applyBorder="1" applyAlignment="1" applyProtection="1">
      <alignment horizontal="left" vertical="center" indent="2"/>
    </xf>
    <xf numFmtId="0" fontId="68" fillId="0" borderId="1" xfId="0" applyNumberFormat="1" applyFont="1" applyFill="1" applyBorder="1" applyAlignment="1">
      <alignment horizontal="left" indent="2"/>
    </xf>
    <xf numFmtId="0" fontId="80" fillId="0" borderId="2" xfId="0" applyNumberFormat="1" applyFont="1" applyFill="1" applyBorder="1" applyAlignment="1">
      <alignment horizontal="left" indent="2"/>
    </xf>
    <xf numFmtId="0" fontId="23" fillId="0" borderId="21" xfId="0" applyNumberFormat="1" applyFont="1" applyFill="1" applyBorder="1" applyAlignment="1" applyProtection="1">
      <alignment vertical="center" wrapText="1" readingOrder="1"/>
      <protection locked="0"/>
    </xf>
    <xf numFmtId="0" fontId="23" fillId="0" borderId="19" xfId="0" applyNumberFormat="1" applyFont="1" applyFill="1" applyBorder="1" applyAlignment="1" applyProtection="1">
      <alignment horizontal="left" vertical="center" wrapText="1" readingOrder="1"/>
      <protection locked="0"/>
    </xf>
    <xf numFmtId="0" fontId="81" fillId="0" borderId="1" xfId="0" applyNumberFormat="1" applyFont="1" applyFill="1" applyBorder="1" applyAlignment="1" applyProtection="1">
      <alignment horizontal="left" vertical="center" wrapText="1" readingOrder="1"/>
      <protection locked="0"/>
    </xf>
    <xf numFmtId="0" fontId="23" fillId="0" borderId="7" xfId="0" applyNumberFormat="1" applyFont="1" applyFill="1" applyBorder="1" applyAlignment="1" applyProtection="1">
      <alignment vertical="center" wrapText="1" readingOrder="1"/>
      <protection locked="0"/>
    </xf>
    <xf numFmtId="0" fontId="81" fillId="0" borderId="31" xfId="0" applyNumberFormat="1" applyFont="1" applyFill="1" applyBorder="1" applyAlignment="1" applyProtection="1">
      <alignment horizontal="left" vertical="center" wrapText="1" readingOrder="1"/>
      <protection locked="0"/>
    </xf>
    <xf numFmtId="181" fontId="62" fillId="0" borderId="7" xfId="0" applyNumberFormat="1" applyFont="1" applyFill="1" applyBorder="1" applyAlignment="1">
      <alignment horizontal="right" vertical="center" wrapText="1" readingOrder="1"/>
    </xf>
    <xf numFmtId="185" fontId="62" fillId="0" borderId="7" xfId="0" applyNumberFormat="1" applyFont="1" applyFill="1" applyBorder="1" applyAlignment="1">
      <alignment horizontal="right" vertical="center" wrapText="1" readingOrder="1"/>
    </xf>
    <xf numFmtId="177" fontId="62" fillId="0" borderId="7" xfId="0" applyNumberFormat="1" applyFont="1" applyFill="1" applyBorder="1" applyAlignment="1">
      <alignment horizontal="right" vertical="center" wrapText="1" readingOrder="1"/>
    </xf>
    <xf numFmtId="185" fontId="70" fillId="6" borderId="7" xfId="0" applyNumberFormat="1" applyFont="1" applyFill="1" applyBorder="1" applyAlignment="1">
      <alignment horizontal="right" vertical="center" wrapText="1" readingOrder="1"/>
    </xf>
    <xf numFmtId="0" fontId="62" fillId="0" borderId="5" xfId="0" applyFont="1" applyFill="1" applyBorder="1" applyAlignment="1">
      <alignment horizontal="left" vertical="center" wrapText="1" readingOrder="1"/>
    </xf>
    <xf numFmtId="0" fontId="23" fillId="0" borderId="0" xfId="0" applyNumberFormat="1" applyFont="1" applyFill="1" applyBorder="1" applyAlignment="1" applyProtection="1">
      <alignment horizontal="left" vertical="center" wrapText="1" readingOrder="1"/>
      <protection locked="0"/>
    </xf>
    <xf numFmtId="0" fontId="62" fillId="0" borderId="7" xfId="0" applyFont="1" applyFill="1" applyBorder="1" applyAlignment="1">
      <alignment horizontal="left" vertical="center" wrapText="1" readingOrder="1"/>
    </xf>
    <xf numFmtId="0" fontId="82" fillId="0" borderId="0" xfId="0" applyNumberFormat="1" applyFont="1" applyFill="1" applyBorder="1" applyAlignment="1"/>
    <xf numFmtId="0" fontId="23" fillId="0" borderId="0" xfId="0" applyNumberFormat="1" applyFont="1" applyFill="1" applyBorder="1" applyAlignment="1"/>
    <xf numFmtId="0" fontId="83" fillId="0" borderId="0" xfId="0" applyNumberFormat="1" applyFont="1" applyFill="1" applyBorder="1" applyAlignment="1">
      <alignment horizontal="center"/>
    </xf>
    <xf numFmtId="0" fontId="16" fillId="0" borderId="0" xfId="0" applyNumberFormat="1" applyFont="1" applyFill="1" applyBorder="1" applyAlignment="1">
      <alignment horizontal="center" vertical="center"/>
    </xf>
    <xf numFmtId="0" fontId="23" fillId="0" borderId="0" xfId="0" applyNumberFormat="1" applyFont="1" applyFill="1" applyBorder="1" applyAlignment="1">
      <alignment horizontal="center"/>
    </xf>
    <xf numFmtId="0" fontId="17" fillId="0" borderId="0" xfId="0" applyNumberFormat="1" applyFont="1" applyFill="1" applyBorder="1" applyAlignment="1"/>
    <xf numFmtId="0" fontId="20" fillId="0" borderId="5" xfId="0" applyNumberFormat="1" applyFont="1" applyFill="1" applyBorder="1" applyAlignment="1">
      <alignment horizontal="center" vertical="center"/>
    </xf>
    <xf numFmtId="0" fontId="18" fillId="0" borderId="5"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xf>
    <xf numFmtId="0" fontId="18" fillId="0" borderId="7" xfId="0" applyNumberFormat="1" applyFont="1" applyFill="1" applyBorder="1" applyAlignment="1">
      <alignment horizontal="center" vertical="center" wrapText="1"/>
    </xf>
    <xf numFmtId="0" fontId="16" fillId="0" borderId="2" xfId="0" applyNumberFormat="1" applyFont="1" applyFill="1" applyBorder="1" applyAlignment="1">
      <alignment horizontal="center" vertical="center"/>
    </xf>
    <xf numFmtId="0" fontId="16" fillId="0" borderId="4" xfId="0" applyNumberFormat="1" applyFont="1" applyFill="1" applyBorder="1" applyAlignment="1">
      <alignment horizontal="center" vertical="center"/>
    </xf>
    <xf numFmtId="0" fontId="15" fillId="0" borderId="7" xfId="0" applyNumberFormat="1" applyFont="1" applyFill="1" applyBorder="1" applyAlignment="1">
      <alignment horizontal="right" vertical="center" wrapText="1"/>
    </xf>
    <xf numFmtId="182" fontId="15" fillId="0" borderId="7" xfId="0" applyNumberFormat="1" applyFont="1" applyFill="1" applyBorder="1" applyAlignment="1">
      <alignment horizontal="right" vertical="center" wrapText="1"/>
    </xf>
    <xf numFmtId="184" fontId="18" fillId="0" borderId="7" xfId="0" applyNumberFormat="1" applyFont="1" applyFill="1" applyBorder="1" applyAlignment="1">
      <alignment horizontal="right" vertical="center" wrapText="1" indent="1"/>
    </xf>
    <xf numFmtId="0" fontId="16" fillId="0" borderId="2" xfId="0" applyNumberFormat="1" applyFont="1" applyFill="1" applyBorder="1" applyAlignment="1">
      <alignment horizontal="left" vertical="center"/>
    </xf>
    <xf numFmtId="0" fontId="16" fillId="0" borderId="4" xfId="0" applyNumberFormat="1" applyFont="1" applyFill="1" applyBorder="1" applyAlignment="1">
      <alignment horizontal="left" vertical="center"/>
    </xf>
    <xf numFmtId="0" fontId="16" fillId="0" borderId="1" xfId="0" applyNumberFormat="1" applyFont="1" applyFill="1" applyBorder="1" applyAlignment="1">
      <alignment horizontal="right" vertical="center"/>
    </xf>
    <xf numFmtId="182" fontId="16" fillId="0" borderId="1" xfId="0" applyNumberFormat="1" applyFont="1" applyFill="1" applyBorder="1" applyAlignment="1">
      <alignment horizontal="right" vertical="center"/>
    </xf>
    <xf numFmtId="0" fontId="16" fillId="0" borderId="1" xfId="0" applyNumberFormat="1" applyFont="1" applyFill="1" applyBorder="1" applyAlignment="1">
      <alignment horizontal="left" vertical="center"/>
    </xf>
    <xf numFmtId="0" fontId="23" fillId="0" borderId="1" xfId="0" applyNumberFormat="1" applyFont="1" applyFill="1" applyBorder="1" applyAlignment="1"/>
    <xf numFmtId="0" fontId="23" fillId="0" borderId="7" xfId="0" applyNumberFormat="1" applyFont="1" applyFill="1" applyBorder="1" applyAlignment="1">
      <alignment horizontal="right" vertical="center"/>
    </xf>
    <xf numFmtId="0" fontId="23" fillId="0" borderId="1" xfId="0" applyNumberFormat="1" applyFont="1" applyFill="1" applyBorder="1" applyAlignment="1">
      <alignment horizontal="right"/>
    </xf>
    <xf numFmtId="0" fontId="23" fillId="0" borderId="1" xfId="0" applyNumberFormat="1" applyFont="1" applyFill="1" applyBorder="1" applyAlignment="1">
      <alignment horizontal="right" vertical="center"/>
    </xf>
    <xf numFmtId="0" fontId="23" fillId="0" borderId="1" xfId="0" applyNumberFormat="1" applyFont="1" applyFill="1" applyBorder="1" applyAlignment="1">
      <alignment horizontal="left"/>
    </xf>
    <xf numFmtId="0" fontId="16" fillId="0" borderId="1" xfId="0" applyNumberFormat="1" applyFont="1" applyFill="1" applyBorder="1" applyAlignment="1"/>
    <xf numFmtId="0" fontId="16" fillId="0" borderId="1" xfId="0" applyNumberFormat="1" applyFont="1" applyFill="1" applyBorder="1" applyAlignment="1">
      <alignment horizontal="right"/>
    </xf>
    <xf numFmtId="182" fontId="16" fillId="0" borderId="1" xfId="0" applyNumberFormat="1" applyFont="1" applyFill="1" applyBorder="1" applyAlignment="1">
      <alignment horizontal="right"/>
    </xf>
    <xf numFmtId="182" fontId="23" fillId="0" borderId="1" xfId="0" applyNumberFormat="1" applyFont="1" applyFill="1" applyBorder="1" applyAlignment="1">
      <alignment horizontal="right"/>
    </xf>
    <xf numFmtId="0" fontId="84" fillId="0" borderId="7" xfId="0" applyNumberFormat="1" applyFont="1" applyFill="1" applyBorder="1" applyAlignment="1">
      <alignment horizontal="right" vertical="center"/>
    </xf>
    <xf numFmtId="0" fontId="84" fillId="0" borderId="1" xfId="0" applyNumberFormat="1" applyFont="1" applyFill="1" applyBorder="1" applyAlignment="1">
      <alignment horizontal="right"/>
    </xf>
    <xf numFmtId="182" fontId="23" fillId="0" borderId="1" xfId="0" applyNumberFormat="1" applyFont="1" applyFill="1" applyBorder="1" applyAlignment="1">
      <alignment horizontal="right" vertical="center"/>
    </xf>
    <xf numFmtId="182" fontId="23" fillId="0" borderId="7" xfId="0" applyNumberFormat="1" applyFont="1" applyFill="1" applyBorder="1" applyAlignment="1">
      <alignment horizontal="right" vertical="center"/>
    </xf>
    <xf numFmtId="0" fontId="16" fillId="0" borderId="1" xfId="0" applyNumberFormat="1" applyFont="1" applyFill="1" applyBorder="1" applyAlignment="1">
      <alignment horizontal="left"/>
    </xf>
    <xf numFmtId="0" fontId="84" fillId="0" borderId="1" xfId="0" applyNumberFormat="1" applyFont="1" applyFill="1" applyBorder="1" applyAlignment="1"/>
    <xf numFmtId="182" fontId="84" fillId="0" borderId="1" xfId="0" applyNumberFormat="1" applyFont="1" applyFill="1" applyBorder="1" applyAlignment="1">
      <alignment horizontal="right" vertical="center"/>
    </xf>
    <xf numFmtId="182" fontId="84" fillId="0" borderId="7" xfId="0" applyNumberFormat="1" applyFont="1" applyFill="1" applyBorder="1" applyAlignment="1">
      <alignment horizontal="right" vertical="center"/>
    </xf>
    <xf numFmtId="0" fontId="23" fillId="0" borderId="4" xfId="0" applyNumberFormat="1" applyFont="1" applyFill="1" applyBorder="1" applyAlignment="1"/>
    <xf numFmtId="177" fontId="23" fillId="0" borderId="1" xfId="0" applyNumberFormat="1" applyFont="1" applyFill="1" applyBorder="1" applyAlignment="1">
      <alignment horizontal="right"/>
    </xf>
    <xf numFmtId="0" fontId="23" fillId="0" borderId="2" xfId="0" applyNumberFormat="1" applyFont="1" applyFill="1" applyBorder="1" applyAlignment="1">
      <alignment horizontal="left"/>
    </xf>
    <xf numFmtId="0" fontId="23" fillId="0" borderId="4" xfId="0" applyNumberFormat="1" applyFont="1" applyFill="1" applyBorder="1" applyAlignment="1">
      <alignment horizontal="left"/>
    </xf>
    <xf numFmtId="0" fontId="23" fillId="0" borderId="2" xfId="0" applyNumberFormat="1" applyFont="1" applyFill="1" applyBorder="1" applyAlignment="1">
      <alignment horizontal="left" vertical="center"/>
    </xf>
    <xf numFmtId="0" fontId="23" fillId="0" borderId="4" xfId="0" applyNumberFormat="1" applyFont="1" applyFill="1" applyBorder="1" applyAlignment="1">
      <alignment horizontal="left" vertical="center"/>
    </xf>
    <xf numFmtId="0" fontId="23" fillId="0" borderId="1" xfId="0" applyNumberFormat="1" applyFont="1" applyFill="1" applyBorder="1" applyAlignment="1">
      <alignment horizontal="left" vertical="center" indent="3"/>
    </xf>
    <xf numFmtId="0" fontId="82" fillId="0" borderId="0" xfId="0" applyFont="1" applyFill="1" applyBorder="1" applyAlignment="1">
      <alignment vertical="center"/>
    </xf>
    <xf numFmtId="0" fontId="20" fillId="0" borderId="0" xfId="0" applyFont="1" applyFill="1" applyBorder="1" applyAlignment="1" applyProtection="1">
      <protection locked="0"/>
    </xf>
    <xf numFmtId="0" fontId="17" fillId="0" borderId="0" xfId="0" applyFont="1" applyFill="1" applyBorder="1" applyAlignment="1" applyProtection="1">
      <alignment horizontal="left"/>
      <protection locked="0"/>
    </xf>
    <xf numFmtId="0" fontId="14" fillId="0" borderId="0" xfId="0" applyNumberFormat="1" applyFont="1" applyFill="1" applyBorder="1" applyAlignment="1" applyProtection="1">
      <alignment horizontal="center"/>
      <protection locked="0"/>
    </xf>
    <xf numFmtId="49" fontId="18" fillId="0" borderId="0" xfId="0" applyNumberFormat="1" applyFont="1" applyFill="1" applyBorder="1" applyAlignment="1">
      <alignment horizontal="left"/>
    </xf>
    <xf numFmtId="0" fontId="85" fillId="0" borderId="0" xfId="0" applyFont="1" applyFill="1" applyBorder="1" applyAlignment="1">
      <alignment horizontal="center"/>
    </xf>
    <xf numFmtId="49" fontId="18" fillId="0" borderId="1" xfId="0" applyNumberFormat="1" applyFont="1" applyFill="1" applyBorder="1" applyAlignment="1">
      <alignment horizontal="center"/>
    </xf>
    <xf numFmtId="0" fontId="17" fillId="0" borderId="1" xfId="0" applyFont="1" applyFill="1" applyBorder="1" applyAlignment="1">
      <alignment horizontal="center"/>
    </xf>
    <xf numFmtId="0" fontId="17" fillId="0" borderId="7" xfId="0" applyFont="1" applyFill="1" applyBorder="1" applyAlignment="1">
      <alignment vertical="center"/>
    </xf>
    <xf numFmtId="0" fontId="17" fillId="0" borderId="24" xfId="0" applyFont="1" applyFill="1" applyBorder="1" applyAlignment="1">
      <alignment horizontal="center" vertical="center"/>
    </xf>
    <xf numFmtId="0" fontId="17" fillId="0" borderId="23" xfId="0" applyFont="1" applyFill="1" applyBorder="1" applyAlignment="1">
      <alignment horizontal="center" vertical="center" wrapText="1"/>
    </xf>
    <xf numFmtId="0" fontId="18" fillId="0" borderId="1" xfId="0" applyFont="1" applyFill="1" applyBorder="1" applyAlignment="1"/>
    <xf numFmtId="3" fontId="75" fillId="0" borderId="1" xfId="0" applyNumberFormat="1" applyFont="1" applyFill="1" applyBorder="1" applyAlignment="1">
      <alignment horizontal="center" vertical="center"/>
    </xf>
    <xf numFmtId="184" fontId="75" fillId="0" borderId="1" xfId="0" applyNumberFormat="1" applyFont="1" applyFill="1" applyBorder="1" applyAlignment="1">
      <alignment horizontal="right"/>
    </xf>
    <xf numFmtId="0" fontId="18" fillId="0" borderId="1" xfId="0" applyFont="1" applyFill="1" applyBorder="1" applyAlignment="1">
      <alignment horizontal="left"/>
    </xf>
    <xf numFmtId="0" fontId="17" fillId="0" borderId="1" xfId="0" applyFont="1" applyFill="1" applyBorder="1" applyAlignment="1">
      <alignment horizontal="left" indent="1"/>
    </xf>
    <xf numFmtId="0" fontId="17" fillId="0" borderId="1" xfId="0" applyFont="1" applyFill="1" applyBorder="1" applyAlignment="1">
      <alignment horizontal="left" indent="2"/>
    </xf>
    <xf numFmtId="0" fontId="17" fillId="0" borderId="1" xfId="0" applyFont="1" applyFill="1" applyBorder="1" applyAlignment="1">
      <alignment horizontal="left" indent="3"/>
    </xf>
    <xf numFmtId="0" fontId="85" fillId="0" borderId="1" xfId="0" applyFont="1" applyFill="1" applyBorder="1" applyAlignment="1">
      <alignment horizontal="left" indent="1"/>
    </xf>
    <xf numFmtId="49" fontId="17" fillId="0" borderId="1" xfId="0" applyNumberFormat="1" applyFont="1" applyFill="1" applyBorder="1" applyAlignment="1">
      <alignment horizontal="left"/>
    </xf>
    <xf numFmtId="49" fontId="17" fillId="0" borderId="1" xfId="0" applyNumberFormat="1" applyFont="1" applyFill="1" applyBorder="1" applyAlignment="1"/>
    <xf numFmtId="0" fontId="85" fillId="0" borderId="1" xfId="0" applyFont="1" applyFill="1" applyBorder="1" applyAlignment="1">
      <alignment horizontal="left" wrapText="1" indent="1"/>
    </xf>
    <xf numFmtId="49" fontId="17" fillId="0" borderId="1" xfId="0" applyNumberFormat="1" applyFont="1" applyFill="1" applyBorder="1" applyAlignment="1">
      <alignment wrapText="1"/>
    </xf>
    <xf numFmtId="3" fontId="85" fillId="0" borderId="1" xfId="0" applyNumberFormat="1" applyFont="1" applyFill="1" applyBorder="1" applyAlignment="1">
      <alignment horizontal="left" vertical="center" indent="1"/>
    </xf>
    <xf numFmtId="0" fontId="85" fillId="0" borderId="1" xfId="0" applyFont="1" applyFill="1" applyBorder="1" applyAlignment="1"/>
    <xf numFmtId="0" fontId="17" fillId="0" borderId="1" xfId="0" applyFont="1" applyFill="1" applyBorder="1" applyAlignment="1">
      <alignment horizontal="left" wrapText="1" indent="1"/>
    </xf>
    <xf numFmtId="0" fontId="13" fillId="0" borderId="1" xfId="0" applyFont="1" applyFill="1" applyBorder="1" applyAlignment="1">
      <alignment horizontal="left" indent="1"/>
    </xf>
    <xf numFmtId="0" fontId="17" fillId="0" borderId="1" xfId="0" applyFont="1" applyFill="1" applyBorder="1" applyAlignment="1">
      <alignment wrapText="1"/>
    </xf>
    <xf numFmtId="0" fontId="85" fillId="0" borderId="1" xfId="0" applyFont="1" applyFill="1" applyBorder="1" applyAlignment="1">
      <alignment horizontal="left"/>
    </xf>
    <xf numFmtId="0" fontId="17" fillId="0" borderId="5" xfId="0" applyFont="1" applyFill="1" applyBorder="1" applyAlignment="1"/>
    <xf numFmtId="49" fontId="86" fillId="0" borderId="1" xfId="0" applyNumberFormat="1" applyFont="1" applyFill="1" applyBorder="1" applyAlignment="1"/>
    <xf numFmtId="0" fontId="18" fillId="0" borderId="5" xfId="0" applyFont="1" applyFill="1" applyBorder="1" applyAlignment="1"/>
    <xf numFmtId="49" fontId="20" fillId="0" borderId="1" xfId="0" applyNumberFormat="1" applyFont="1" applyFill="1" applyBorder="1" applyAlignment="1"/>
    <xf numFmtId="49" fontId="13" fillId="0" borderId="1" xfId="0" applyNumberFormat="1" applyFont="1" applyFill="1" applyBorder="1" applyAlignment="1"/>
    <xf numFmtId="49" fontId="17" fillId="0" borderId="1" xfId="0" applyNumberFormat="1" applyFont="1" applyFill="1" applyBorder="1" applyAlignment="1">
      <alignment horizontal="left" indent="2"/>
    </xf>
    <xf numFmtId="0" fontId="75" fillId="0" borderId="1" xfId="0" applyFont="1" applyFill="1" applyBorder="1" applyAlignment="1">
      <alignment horizontal="center" vertical="center"/>
    </xf>
    <xf numFmtId="0" fontId="17" fillId="0" borderId="13" xfId="0" applyFont="1" applyFill="1" applyBorder="1" applyAlignment="1">
      <alignment horizontal="right"/>
    </xf>
    <xf numFmtId="187" fontId="75" fillId="0" borderId="1" xfId="0" applyNumberFormat="1" applyFont="1" applyFill="1" applyBorder="1" applyAlignment="1">
      <alignment horizontal="center" vertical="center"/>
    </xf>
    <xf numFmtId="3" fontId="75" fillId="0" borderId="1" xfId="0" applyNumberFormat="1" applyFont="1" applyFill="1" applyBorder="1" applyAlignment="1">
      <alignment horizontal="center"/>
    </xf>
    <xf numFmtId="49" fontId="13" fillId="0" borderId="1" xfId="0" applyNumberFormat="1" applyFont="1" applyFill="1" applyBorder="1" applyAlignment="1">
      <alignment wrapText="1"/>
    </xf>
    <xf numFmtId="49" fontId="17" fillId="0" borderId="1" xfId="0" applyNumberFormat="1" applyFont="1" applyFill="1" applyBorder="1" applyAlignment="1">
      <alignment horizontal="left" wrapText="1" indent="4"/>
    </xf>
    <xf numFmtId="49" fontId="17" fillId="0" borderId="1" xfId="0" applyNumberFormat="1" applyFont="1" applyFill="1" applyBorder="1" applyAlignment="1">
      <alignment horizontal="left" vertical="center" wrapText="1" indent="4"/>
    </xf>
    <xf numFmtId="49" fontId="13" fillId="0" borderId="1" xfId="0" applyNumberFormat="1" applyFont="1" applyFill="1" applyBorder="1" applyAlignment="1">
      <alignment horizontal="right"/>
    </xf>
    <xf numFmtId="0" fontId="17" fillId="0" borderId="25" xfId="0" applyFont="1" applyFill="1" applyBorder="1" applyAlignment="1">
      <alignment horizontal="left" indent="1"/>
    </xf>
    <xf numFmtId="0" fontId="17" fillId="0" borderId="25" xfId="0" applyFont="1" applyFill="1" applyBorder="1" applyAlignment="1"/>
    <xf numFmtId="0" fontId="18" fillId="0" borderId="4" xfId="0" applyFont="1" applyFill="1" applyBorder="1" applyAlignment="1" applyProtection="1">
      <protection locked="0"/>
    </xf>
    <xf numFmtId="0" fontId="18" fillId="0" borderId="1" xfId="0" applyFont="1" applyFill="1" applyBorder="1" applyAlignment="1" applyProtection="1">
      <protection locked="0"/>
    </xf>
    <xf numFmtId="0" fontId="17" fillId="0" borderId="4" xfId="0" applyFont="1" applyFill="1" applyBorder="1" applyAlignment="1" applyProtection="1">
      <protection locked="0"/>
    </xf>
    <xf numFmtId="177" fontId="75" fillId="0" borderId="1" xfId="0" applyNumberFormat="1" applyFont="1" applyFill="1" applyBorder="1" applyAlignment="1">
      <alignment horizontal="right"/>
    </xf>
    <xf numFmtId="0" fontId="17" fillId="0" borderId="1" xfId="0" applyFont="1" applyFill="1" applyBorder="1" applyAlignment="1" applyProtection="1">
      <protection locked="0"/>
    </xf>
    <xf numFmtId="0" fontId="87" fillId="0" borderId="26" xfId="0" applyFont="1" applyFill="1" applyBorder="1" applyAlignment="1">
      <alignment vertical="center" wrapText="1"/>
    </xf>
    <xf numFmtId="0" fontId="17" fillId="0" borderId="1" xfId="0" applyFont="1" applyFill="1" applyBorder="1" applyAlignment="1" applyProtection="1">
      <alignment horizontal="left" indent="2"/>
      <protection locked="0"/>
    </xf>
    <xf numFmtId="0" fontId="13" fillId="0" borderId="4" xfId="0" applyFont="1" applyFill="1" applyBorder="1" applyAlignment="1" applyProtection="1">
      <protection locked="0"/>
    </xf>
    <xf numFmtId="0" fontId="13" fillId="0" borderId="1" xfId="0" applyFont="1" applyFill="1" applyBorder="1" applyAlignment="1" applyProtection="1">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colors>
    <mruColors>
      <color rgb="00FF0000"/>
    </mruColors>
  </color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M88"/>
  <sheetViews>
    <sheetView showZeros="0" tabSelected="1" workbookViewId="0">
      <pane ySplit="5" topLeftCell="A6" activePane="bottomLeft" state="frozen"/>
      <selection/>
      <selection pane="bottomLeft" activeCell="E9" sqref="E9"/>
    </sheetView>
  </sheetViews>
  <sheetFormatPr defaultColWidth="9" defaultRowHeight="14.25"/>
  <cols>
    <col min="1" max="1" width="7.125" style="46" customWidth="1"/>
    <col min="2" max="2" width="33.375" style="510" customWidth="1"/>
    <col min="3" max="3" width="7.375" style="510" customWidth="1"/>
    <col min="4" max="4" width="7.25" style="510" customWidth="1"/>
    <col min="5" max="5" width="8.875" style="510" customWidth="1"/>
    <col min="6" max="6" width="11" style="510" customWidth="1"/>
    <col min="7" max="7" width="5.625" style="510" customWidth="1"/>
    <col min="8" max="8" width="29.125" style="510" customWidth="1"/>
    <col min="9" max="9" width="6.75" style="510" customWidth="1"/>
    <col min="10" max="10" width="8.375" style="510" customWidth="1"/>
    <col min="11" max="11" width="8.125" style="510" customWidth="1"/>
    <col min="12" max="12" width="8" style="46" customWidth="1"/>
    <col min="13" max="13" width="4.625" style="46" customWidth="1"/>
    <col min="14" max="14" width="9" style="46"/>
    <col min="15" max="15" width="19" style="46"/>
    <col min="16" max="16" width="12" style="46"/>
    <col min="17" max="17" width="11.125" style="46"/>
    <col min="18" max="254" width="9" style="46"/>
    <col min="255" max="16384" width="9" style="53"/>
  </cols>
  <sheetData>
    <row r="1" s="46" customFormat="1" ht="12" customHeight="1" spans="1:11">
      <c r="A1" s="511" t="s">
        <v>0</v>
      </c>
      <c r="B1" s="511"/>
      <c r="C1" s="510"/>
      <c r="D1" s="510"/>
      <c r="E1" s="510"/>
      <c r="F1" s="510"/>
      <c r="G1" s="510"/>
      <c r="H1" s="510"/>
      <c r="I1" s="510"/>
      <c r="J1" s="510"/>
      <c r="K1" s="510"/>
    </row>
    <row r="2" s="46" customFormat="1" ht="19.5" customHeight="1" spans="1:13">
      <c r="A2" s="512" t="s">
        <v>1</v>
      </c>
      <c r="B2" s="512"/>
      <c r="C2" s="512"/>
      <c r="D2" s="512"/>
      <c r="E2" s="512"/>
      <c r="F2" s="512"/>
      <c r="G2" s="512"/>
      <c r="H2" s="512"/>
      <c r="I2" s="512"/>
      <c r="J2" s="512"/>
      <c r="K2" s="512"/>
      <c r="L2" s="512"/>
      <c r="M2" s="512"/>
    </row>
    <row r="3" s="46" customFormat="1" ht="12.75" spans="1:13">
      <c r="A3" s="513" t="s">
        <v>2</v>
      </c>
      <c r="B3" s="513"/>
      <c r="C3" s="514"/>
      <c r="D3" s="514"/>
      <c r="E3" s="514"/>
      <c r="F3" s="514"/>
      <c r="G3" s="514"/>
      <c r="H3" s="50"/>
      <c r="I3" s="545" t="s">
        <v>3</v>
      </c>
      <c r="J3" s="545"/>
      <c r="K3" s="545"/>
      <c r="L3" s="545"/>
      <c r="M3" s="545"/>
    </row>
    <row r="4" s="46" customFormat="1" ht="12.75" spans="1:13">
      <c r="A4" s="515" t="s">
        <v>4</v>
      </c>
      <c r="B4" s="515"/>
      <c r="C4" s="515"/>
      <c r="D4" s="515"/>
      <c r="E4" s="515"/>
      <c r="F4" s="515"/>
      <c r="G4" s="515"/>
      <c r="H4" s="516" t="s">
        <v>5</v>
      </c>
      <c r="I4" s="516"/>
      <c r="J4" s="516"/>
      <c r="K4" s="516"/>
      <c r="L4" s="516"/>
      <c r="M4" s="516"/>
    </row>
    <row r="5" s="46" customFormat="1" ht="49" customHeight="1" spans="1:13">
      <c r="A5" s="517" t="s">
        <v>6</v>
      </c>
      <c r="B5" s="518" t="s">
        <v>7</v>
      </c>
      <c r="C5" s="328" t="s">
        <v>8</v>
      </c>
      <c r="D5" s="328" t="s">
        <v>9</v>
      </c>
      <c r="E5" s="328" t="s">
        <v>10</v>
      </c>
      <c r="F5" s="328" t="s">
        <v>11</v>
      </c>
      <c r="G5" s="328" t="s">
        <v>12</v>
      </c>
      <c r="H5" s="519" t="s">
        <v>13</v>
      </c>
      <c r="I5" s="328" t="s">
        <v>8</v>
      </c>
      <c r="J5" s="328" t="s">
        <v>9</v>
      </c>
      <c r="K5" s="328" t="s">
        <v>10</v>
      </c>
      <c r="L5" s="328" t="s">
        <v>11</v>
      </c>
      <c r="M5" s="328" t="s">
        <v>12</v>
      </c>
    </row>
    <row r="6" s="46" customFormat="1" ht="15" spans="1:13">
      <c r="A6" s="298"/>
      <c r="B6" s="520" t="s">
        <v>14</v>
      </c>
      <c r="C6" s="521">
        <f>SUM(C7+C12+C57+C59+C73)</f>
        <v>490185</v>
      </c>
      <c r="D6" s="521">
        <f>SUM(D7+D12+D57+D59+D73)</f>
        <v>435368</v>
      </c>
      <c r="E6" s="521">
        <f>SUM(E7+E12+E57+E59+E73)</f>
        <v>28219.317721</v>
      </c>
      <c r="F6" s="521">
        <f>SUM(F7+F12+F57+F59+F73)</f>
        <v>463587.317721</v>
      </c>
      <c r="G6" s="522">
        <f t="shared" ref="G6:G9" si="0">SUM(F6/C6-1)*100</f>
        <v>-5.42604981364179</v>
      </c>
      <c r="H6" s="523" t="s">
        <v>15</v>
      </c>
      <c r="I6" s="521">
        <f>SUM(I7+I12+I75+I37+I53+I56)</f>
        <v>490185</v>
      </c>
      <c r="J6" s="521">
        <f>SUM(J7+J12+J75+J37+J53+J56)</f>
        <v>435368</v>
      </c>
      <c r="K6" s="521">
        <f>SUM(K7+K12+K75+K37+K53+K56)</f>
        <v>28219.317721</v>
      </c>
      <c r="L6" s="521">
        <f>SUM(L7+L12+L75+L37+L53+L56)</f>
        <v>463587.317721</v>
      </c>
      <c r="M6" s="546">
        <f>SUM(L6/I6-1)*100</f>
        <v>-5.42604981364179</v>
      </c>
    </row>
    <row r="7" s="46" customFormat="1" ht="15" spans="1:13">
      <c r="A7" s="298"/>
      <c r="B7" s="520" t="s">
        <v>16</v>
      </c>
      <c r="C7" s="521">
        <f>SUM(C8:C10)</f>
        <v>139629</v>
      </c>
      <c r="D7" s="521">
        <f>SUM(D8:D10)</f>
        <v>145200</v>
      </c>
      <c r="E7" s="521">
        <f>SUM(E8:E10)</f>
        <v>4800.163621</v>
      </c>
      <c r="F7" s="521">
        <f t="shared" ref="F7:F38" si="1">SUM(D7:E7)</f>
        <v>150000.163621</v>
      </c>
      <c r="G7" s="522">
        <f t="shared" si="0"/>
        <v>7.42765730686319</v>
      </c>
      <c r="H7" s="523" t="s">
        <v>17</v>
      </c>
      <c r="I7" s="521">
        <f>SUM(I8:I10)</f>
        <v>451493</v>
      </c>
      <c r="J7" s="521">
        <f>SUM(J8:J10)</f>
        <v>408210</v>
      </c>
      <c r="K7" s="521">
        <f>SUM(K8:K10)</f>
        <v>23068</v>
      </c>
      <c r="L7" s="521">
        <f>SUM(L8:L10)</f>
        <v>431278</v>
      </c>
      <c r="M7" s="546">
        <f>SUM(L7/I7-1)*100</f>
        <v>-4.47736731245003</v>
      </c>
    </row>
    <row r="8" s="46" customFormat="1" ht="15" spans="1:13">
      <c r="A8" s="298"/>
      <c r="B8" s="291" t="s">
        <v>18</v>
      </c>
      <c r="C8" s="521">
        <v>109669</v>
      </c>
      <c r="D8" s="521">
        <v>108600</v>
      </c>
      <c r="E8" s="521">
        <v>-16100</v>
      </c>
      <c r="F8" s="521">
        <f t="shared" si="1"/>
        <v>92500</v>
      </c>
      <c r="G8" s="522">
        <f t="shared" si="0"/>
        <v>-15.6552900090272</v>
      </c>
      <c r="H8" s="524" t="s">
        <v>19</v>
      </c>
      <c r="I8" s="521"/>
      <c r="J8" s="547">
        <v>213431</v>
      </c>
      <c r="K8" s="521">
        <v>1582</v>
      </c>
      <c r="L8" s="521">
        <f t="shared" ref="L8:L25" si="2">SUM(J8:K8)</f>
        <v>215013</v>
      </c>
      <c r="M8" s="546"/>
    </row>
    <row r="9" s="46" customFormat="1" ht="15" spans="1:13">
      <c r="A9" s="298"/>
      <c r="B9" s="525" t="s">
        <v>20</v>
      </c>
      <c r="C9" s="521">
        <v>29960</v>
      </c>
      <c r="D9" s="521">
        <v>36600</v>
      </c>
      <c r="E9" s="521">
        <v>20900.163621</v>
      </c>
      <c r="F9" s="521">
        <f t="shared" si="1"/>
        <v>57500.163621</v>
      </c>
      <c r="G9" s="522">
        <f t="shared" si="0"/>
        <v>91.9231095493992</v>
      </c>
      <c r="H9" s="516" t="s">
        <v>21</v>
      </c>
      <c r="I9" s="547">
        <v>451493</v>
      </c>
      <c r="J9" s="547">
        <v>95665</v>
      </c>
      <c r="K9" s="521">
        <v>3697</v>
      </c>
      <c r="L9" s="521">
        <f t="shared" si="2"/>
        <v>99362</v>
      </c>
      <c r="M9" s="521"/>
    </row>
    <row r="10" s="46" customFormat="1" ht="17" customHeight="1" spans="1:13">
      <c r="A10" s="298"/>
      <c r="B10" s="525"/>
      <c r="C10" s="521"/>
      <c r="D10" s="521"/>
      <c r="E10" s="521"/>
      <c r="F10" s="521">
        <f t="shared" si="1"/>
        <v>0</v>
      </c>
      <c r="G10" s="522"/>
      <c r="H10" s="526" t="s">
        <v>22</v>
      </c>
      <c r="I10" s="521"/>
      <c r="J10" s="547">
        <v>99114</v>
      </c>
      <c r="K10" s="521">
        <v>17789</v>
      </c>
      <c r="L10" s="521">
        <f t="shared" si="2"/>
        <v>116903</v>
      </c>
      <c r="M10" s="521"/>
    </row>
    <row r="11" s="46" customFormat="1" ht="17" customHeight="1" spans="1:13">
      <c r="A11" s="298"/>
      <c r="B11" s="291"/>
      <c r="C11" s="521"/>
      <c r="D11" s="521"/>
      <c r="E11" s="521"/>
      <c r="F11" s="521">
        <f t="shared" si="1"/>
        <v>0</v>
      </c>
      <c r="G11" s="522"/>
      <c r="H11" s="307"/>
      <c r="I11" s="521"/>
      <c r="J11" s="521"/>
      <c r="K11" s="521"/>
      <c r="L11" s="521">
        <f t="shared" si="2"/>
        <v>0</v>
      </c>
      <c r="M11" s="521"/>
    </row>
    <row r="12" s="46" customFormat="1" ht="17" customHeight="1" spans="1:13">
      <c r="A12" s="298"/>
      <c r="B12" s="520" t="s">
        <v>23</v>
      </c>
      <c r="C12" s="521">
        <f>SUM(C13+C20+C54)</f>
        <v>235877</v>
      </c>
      <c r="D12" s="521">
        <f>SUM(D13+D20+D54)</f>
        <v>227036</v>
      </c>
      <c r="E12" s="521">
        <f>SUM(E13+E20+E54)</f>
        <v>4401.1541</v>
      </c>
      <c r="F12" s="521">
        <f t="shared" si="1"/>
        <v>231437.1541</v>
      </c>
      <c r="G12" s="522">
        <f>SUM(F12/C12-1)*100</f>
        <v>-1.88227165005491</v>
      </c>
      <c r="H12" s="523" t="s">
        <v>24</v>
      </c>
      <c r="I12" s="521">
        <f>SUM(I13:I34)</f>
        <v>9657</v>
      </c>
      <c r="J12" s="521">
        <f>SUM(J13:J25)</f>
        <v>12397</v>
      </c>
      <c r="K12" s="521">
        <f>SUM(K13:K34)</f>
        <v>351</v>
      </c>
      <c r="L12" s="521">
        <f t="shared" si="2"/>
        <v>12748</v>
      </c>
      <c r="M12" s="521"/>
    </row>
    <row r="13" s="46" customFormat="1" ht="15" spans="1:13">
      <c r="A13" s="291">
        <v>11001</v>
      </c>
      <c r="B13" s="520" t="s">
        <v>25</v>
      </c>
      <c r="C13" s="521">
        <f>SUM(C14:C19)</f>
        <v>21198</v>
      </c>
      <c r="D13" s="521">
        <f>SUM(D14:D19)</f>
        <v>17354</v>
      </c>
      <c r="E13" s="521">
        <f>SUM(E14:E19)</f>
        <v>0</v>
      </c>
      <c r="F13" s="521">
        <f t="shared" si="1"/>
        <v>17354</v>
      </c>
      <c r="G13" s="522"/>
      <c r="H13" s="527" t="s">
        <v>26</v>
      </c>
      <c r="I13" s="521">
        <v>3773</v>
      </c>
      <c r="J13" s="521">
        <v>3773</v>
      </c>
      <c r="K13" s="521"/>
      <c r="L13" s="521">
        <f t="shared" si="2"/>
        <v>3773</v>
      </c>
      <c r="M13" s="521"/>
    </row>
    <row r="14" s="46" customFormat="1" ht="15" spans="1:13">
      <c r="A14" s="528" t="s">
        <v>27</v>
      </c>
      <c r="B14" s="529" t="s">
        <v>28</v>
      </c>
      <c r="C14" s="521">
        <v>1651</v>
      </c>
      <c r="D14" s="521">
        <v>1651</v>
      </c>
      <c r="E14" s="521"/>
      <c r="F14" s="521">
        <f t="shared" si="1"/>
        <v>1651</v>
      </c>
      <c r="G14" s="522"/>
      <c r="H14" s="527" t="s">
        <v>29</v>
      </c>
      <c r="I14" s="521"/>
      <c r="J14" s="521"/>
      <c r="K14" s="521">
        <v>351</v>
      </c>
      <c r="L14" s="521">
        <f t="shared" si="2"/>
        <v>351</v>
      </c>
      <c r="M14" s="521"/>
    </row>
    <row r="15" s="46" customFormat="1" ht="15" spans="1:13">
      <c r="A15" s="528" t="s">
        <v>30</v>
      </c>
      <c r="B15" s="529" t="s">
        <v>31</v>
      </c>
      <c r="C15" s="521">
        <v>142</v>
      </c>
      <c r="D15" s="521">
        <v>142</v>
      </c>
      <c r="E15" s="521"/>
      <c r="F15" s="521">
        <f t="shared" si="1"/>
        <v>142</v>
      </c>
      <c r="G15" s="522"/>
      <c r="H15" s="527" t="s">
        <v>32</v>
      </c>
      <c r="I15" s="521"/>
      <c r="J15" s="521"/>
      <c r="K15" s="521"/>
      <c r="L15" s="521">
        <f t="shared" si="2"/>
        <v>0</v>
      </c>
      <c r="M15" s="521"/>
    </row>
    <row r="16" s="46" customFormat="1" ht="15" spans="1:13">
      <c r="A16" s="528" t="s">
        <v>33</v>
      </c>
      <c r="B16" s="529" t="s">
        <v>34</v>
      </c>
      <c r="C16" s="521">
        <v>2752</v>
      </c>
      <c r="D16" s="521">
        <v>2752</v>
      </c>
      <c r="E16" s="521"/>
      <c r="F16" s="521">
        <f t="shared" si="1"/>
        <v>2752</v>
      </c>
      <c r="G16" s="522"/>
      <c r="H16" s="527" t="s">
        <v>35</v>
      </c>
      <c r="I16" s="521">
        <v>1538</v>
      </c>
      <c r="J16" s="521">
        <v>1538</v>
      </c>
      <c r="K16" s="521"/>
      <c r="L16" s="521">
        <f t="shared" si="2"/>
        <v>1538</v>
      </c>
      <c r="M16" s="521"/>
    </row>
    <row r="17" s="46" customFormat="1" ht="15" spans="1:13">
      <c r="A17" s="528" t="s">
        <v>36</v>
      </c>
      <c r="B17" s="529" t="s">
        <v>37</v>
      </c>
      <c r="C17" s="521">
        <v>1088</v>
      </c>
      <c r="D17" s="521">
        <v>1088</v>
      </c>
      <c r="E17" s="521"/>
      <c r="F17" s="521">
        <f t="shared" si="1"/>
        <v>1088</v>
      </c>
      <c r="G17" s="522"/>
      <c r="H17" s="527" t="s">
        <v>38</v>
      </c>
      <c r="I17" s="521">
        <v>124</v>
      </c>
      <c r="J17" s="521">
        <v>124</v>
      </c>
      <c r="K17" s="521"/>
      <c r="L17" s="521">
        <f t="shared" si="2"/>
        <v>124</v>
      </c>
      <c r="M17" s="521"/>
    </row>
    <row r="18" s="46" customFormat="1" ht="15" spans="1:13">
      <c r="A18" s="528" t="s">
        <v>39</v>
      </c>
      <c r="B18" s="529" t="s">
        <v>40</v>
      </c>
      <c r="C18" s="521">
        <v>11721</v>
      </c>
      <c r="D18" s="521">
        <v>11721</v>
      </c>
      <c r="E18" s="521"/>
      <c r="F18" s="521">
        <f t="shared" si="1"/>
        <v>11721</v>
      </c>
      <c r="G18" s="522"/>
      <c r="H18" s="527" t="s">
        <v>41</v>
      </c>
      <c r="I18" s="521">
        <v>543</v>
      </c>
      <c r="J18" s="521">
        <v>543</v>
      </c>
      <c r="K18" s="521"/>
      <c r="L18" s="521">
        <f t="shared" si="2"/>
        <v>543</v>
      </c>
      <c r="M18" s="521"/>
    </row>
    <row r="19" s="46" customFormat="1" ht="15" spans="1:13">
      <c r="A19" s="528" t="s">
        <v>42</v>
      </c>
      <c r="B19" s="529" t="s">
        <v>43</v>
      </c>
      <c r="C19" s="521">
        <v>3844</v>
      </c>
      <c r="D19" s="521"/>
      <c r="E19" s="521"/>
      <c r="F19" s="521">
        <f t="shared" si="1"/>
        <v>0</v>
      </c>
      <c r="G19" s="522"/>
      <c r="H19" s="527" t="s">
        <v>44</v>
      </c>
      <c r="I19" s="521">
        <v>19</v>
      </c>
      <c r="J19" s="521">
        <v>19</v>
      </c>
      <c r="K19" s="521"/>
      <c r="L19" s="521">
        <f t="shared" si="2"/>
        <v>19</v>
      </c>
      <c r="M19" s="521"/>
    </row>
    <row r="20" s="46" customFormat="1" ht="15" spans="1:13">
      <c r="A20" s="46">
        <v>11002</v>
      </c>
      <c r="B20" s="520" t="s">
        <v>45</v>
      </c>
      <c r="C20" s="521">
        <f>SUM(C21:C52)</f>
        <v>148770</v>
      </c>
      <c r="D20" s="521">
        <f>SUM(D21:D52)</f>
        <v>139682</v>
      </c>
      <c r="E20" s="521">
        <f>SUM(E21:E52)</f>
        <v>39401.1541</v>
      </c>
      <c r="F20" s="521">
        <f>SUM(F21:F52)</f>
        <v>179083.1541</v>
      </c>
      <c r="G20" s="522"/>
      <c r="H20" s="527" t="s">
        <v>46</v>
      </c>
      <c r="I20" s="521">
        <v>1362</v>
      </c>
      <c r="J20" s="521">
        <v>1362</v>
      </c>
      <c r="K20" s="521"/>
      <c r="L20" s="521">
        <f t="shared" si="2"/>
        <v>1362</v>
      </c>
      <c r="M20" s="521"/>
    </row>
    <row r="21" s="46" customFormat="1" ht="15" spans="1:13">
      <c r="A21" s="528" t="s">
        <v>47</v>
      </c>
      <c r="B21" s="529" t="s">
        <v>48</v>
      </c>
      <c r="C21" s="521">
        <v>180</v>
      </c>
      <c r="D21" s="521">
        <v>180</v>
      </c>
      <c r="E21" s="521">
        <v>-180</v>
      </c>
      <c r="F21" s="521">
        <f t="shared" si="1"/>
        <v>0</v>
      </c>
      <c r="G21" s="522"/>
      <c r="H21" s="527" t="s">
        <v>49</v>
      </c>
      <c r="I21" s="521"/>
      <c r="J21" s="521">
        <v>3400</v>
      </c>
      <c r="K21" s="521"/>
      <c r="L21" s="521">
        <f t="shared" si="2"/>
        <v>3400</v>
      </c>
      <c r="M21" s="521"/>
    </row>
    <row r="22" s="46" customFormat="1" ht="24.75" spans="1:13">
      <c r="A22" s="528" t="s">
        <v>50</v>
      </c>
      <c r="B22" s="529" t="s">
        <v>51</v>
      </c>
      <c r="C22" s="521">
        <v>15256</v>
      </c>
      <c r="D22" s="521">
        <v>13627</v>
      </c>
      <c r="E22" s="521">
        <v>7545.91</v>
      </c>
      <c r="F22" s="521">
        <f t="shared" si="1"/>
        <v>21172.91</v>
      </c>
      <c r="G22" s="522"/>
      <c r="H22" s="530" t="s">
        <v>52</v>
      </c>
      <c r="I22" s="521">
        <v>10</v>
      </c>
      <c r="J22" s="521">
        <v>10</v>
      </c>
      <c r="K22" s="521"/>
      <c r="L22" s="521">
        <f t="shared" si="2"/>
        <v>10</v>
      </c>
      <c r="M22" s="521"/>
    </row>
    <row r="23" s="46" customFormat="1" ht="15" spans="1:13">
      <c r="A23" s="528" t="s">
        <v>53</v>
      </c>
      <c r="B23" s="531" t="s">
        <v>54</v>
      </c>
      <c r="C23" s="521">
        <v>2691</v>
      </c>
      <c r="D23" s="521">
        <v>2422</v>
      </c>
      <c r="E23" s="521">
        <v>12127</v>
      </c>
      <c r="F23" s="521">
        <f t="shared" si="1"/>
        <v>14549</v>
      </c>
      <c r="G23" s="522"/>
      <c r="H23" s="527" t="s">
        <v>55</v>
      </c>
      <c r="I23" s="521">
        <v>532</v>
      </c>
      <c r="J23" s="521">
        <v>400</v>
      </c>
      <c r="K23" s="521"/>
      <c r="L23" s="521">
        <f t="shared" si="2"/>
        <v>400</v>
      </c>
      <c r="M23" s="521"/>
    </row>
    <row r="24" s="46" customFormat="1" ht="15" spans="1:13">
      <c r="A24" s="528" t="s">
        <v>56</v>
      </c>
      <c r="B24" s="529" t="s">
        <v>57</v>
      </c>
      <c r="C24" s="521">
        <v>2319</v>
      </c>
      <c r="D24" s="521">
        <v>1360</v>
      </c>
      <c r="E24" s="521">
        <v>5275.3861</v>
      </c>
      <c r="F24" s="521">
        <f t="shared" si="1"/>
        <v>6635.3861</v>
      </c>
      <c r="G24" s="522"/>
      <c r="H24" s="532" t="s">
        <v>58</v>
      </c>
      <c r="I24" s="521"/>
      <c r="J24" s="521">
        <v>627</v>
      </c>
      <c r="K24" s="521"/>
      <c r="L24" s="521">
        <f t="shared" si="2"/>
        <v>627</v>
      </c>
      <c r="M24" s="521"/>
    </row>
    <row r="25" s="46" customFormat="1" ht="15" spans="1:13">
      <c r="A25" s="528" t="s">
        <v>59</v>
      </c>
      <c r="B25" s="529" t="s">
        <v>60</v>
      </c>
      <c r="C25" s="521">
        <v>4917</v>
      </c>
      <c r="D25" s="521">
        <v>6417</v>
      </c>
      <c r="E25" s="521">
        <v>-6417</v>
      </c>
      <c r="F25" s="521">
        <f t="shared" si="1"/>
        <v>0</v>
      </c>
      <c r="G25" s="522"/>
      <c r="H25" s="527" t="s">
        <v>61</v>
      </c>
      <c r="I25" s="521">
        <v>1468</v>
      </c>
      <c r="J25" s="521">
        <v>601</v>
      </c>
      <c r="K25" s="521"/>
      <c r="L25" s="521">
        <f t="shared" si="2"/>
        <v>601</v>
      </c>
      <c r="M25" s="521"/>
    </row>
    <row r="26" s="46" customFormat="1" ht="15" spans="1:13">
      <c r="A26" s="529" t="s">
        <v>62</v>
      </c>
      <c r="B26" s="529" t="s">
        <v>63</v>
      </c>
      <c r="C26" s="521"/>
      <c r="D26" s="521"/>
      <c r="E26" s="521"/>
      <c r="F26" s="521">
        <f t="shared" si="1"/>
        <v>0</v>
      </c>
      <c r="G26" s="522"/>
      <c r="H26" s="527" t="s">
        <v>64</v>
      </c>
      <c r="I26" s="521">
        <v>288</v>
      </c>
      <c r="J26" s="521"/>
      <c r="K26" s="521"/>
      <c r="L26" s="521"/>
      <c r="M26" s="521"/>
    </row>
    <row r="27" s="46" customFormat="1" ht="15" spans="1:13">
      <c r="A27" s="528" t="s">
        <v>65</v>
      </c>
      <c r="B27" s="529" t="s">
        <v>66</v>
      </c>
      <c r="C27" s="521"/>
      <c r="D27" s="521"/>
      <c r="E27" s="521"/>
      <c r="F27" s="521">
        <f t="shared" si="1"/>
        <v>0</v>
      </c>
      <c r="G27" s="522"/>
      <c r="H27" s="527"/>
      <c r="I27" s="521"/>
      <c r="J27" s="521"/>
      <c r="K27" s="521"/>
      <c r="L27" s="521"/>
      <c r="M27" s="521"/>
    </row>
    <row r="28" s="46" customFormat="1" ht="15" spans="1:13">
      <c r="A28" s="528" t="s">
        <v>67</v>
      </c>
      <c r="B28" s="529" t="s">
        <v>68</v>
      </c>
      <c r="C28" s="521">
        <v>1559</v>
      </c>
      <c r="D28" s="521">
        <v>11559</v>
      </c>
      <c r="E28" s="521">
        <v>-11559</v>
      </c>
      <c r="F28" s="521">
        <f t="shared" si="1"/>
        <v>0</v>
      </c>
      <c r="G28" s="522"/>
      <c r="H28" s="532"/>
      <c r="I28" s="521"/>
      <c r="J28" s="521"/>
      <c r="K28" s="521"/>
      <c r="L28" s="521"/>
      <c r="M28" s="521"/>
    </row>
    <row r="29" s="46" customFormat="1" ht="15" spans="1:13">
      <c r="A29" s="528" t="s">
        <v>69</v>
      </c>
      <c r="B29" s="529" t="s">
        <v>70</v>
      </c>
      <c r="C29" s="521">
        <v>21935</v>
      </c>
      <c r="D29" s="521">
        <v>21000</v>
      </c>
      <c r="E29" s="521">
        <v>-21000</v>
      </c>
      <c r="F29" s="521">
        <f t="shared" si="1"/>
        <v>0</v>
      </c>
      <c r="G29" s="522"/>
      <c r="H29" s="527"/>
      <c r="I29" s="521"/>
      <c r="J29" s="521"/>
      <c r="K29" s="521"/>
      <c r="L29" s="521"/>
      <c r="M29" s="521"/>
    </row>
    <row r="30" s="46" customFormat="1" ht="15" spans="1:13">
      <c r="A30" s="528" t="s">
        <v>71</v>
      </c>
      <c r="B30" s="529" t="s">
        <v>72</v>
      </c>
      <c r="C30" s="521">
        <v>13096</v>
      </c>
      <c r="D30" s="521">
        <v>13108</v>
      </c>
      <c r="E30" s="521">
        <v>-13108</v>
      </c>
      <c r="F30" s="521">
        <f t="shared" si="1"/>
        <v>0</v>
      </c>
      <c r="G30" s="522"/>
      <c r="H30" s="532"/>
      <c r="I30" s="521"/>
      <c r="J30" s="521"/>
      <c r="K30" s="521"/>
      <c r="L30" s="521"/>
      <c r="M30" s="521"/>
    </row>
    <row r="31" s="46" customFormat="1" ht="15" spans="1:13">
      <c r="A31" s="528" t="s">
        <v>73</v>
      </c>
      <c r="B31" s="529" t="s">
        <v>74</v>
      </c>
      <c r="C31" s="521"/>
      <c r="D31" s="521">
        <v>1500</v>
      </c>
      <c r="E31" s="521">
        <v>-1500</v>
      </c>
      <c r="F31" s="521">
        <f t="shared" si="1"/>
        <v>0</v>
      </c>
      <c r="G31" s="522"/>
      <c r="H31" s="527"/>
      <c r="I31" s="521"/>
      <c r="J31" s="521"/>
      <c r="K31" s="521"/>
      <c r="L31" s="521"/>
      <c r="M31" s="521"/>
    </row>
    <row r="32" s="46" customFormat="1" ht="15" spans="1:13">
      <c r="A32" s="528" t="s">
        <v>75</v>
      </c>
      <c r="B32" s="529" t="s">
        <v>76</v>
      </c>
      <c r="C32" s="521">
        <v>13</v>
      </c>
      <c r="D32" s="521"/>
      <c r="E32" s="521"/>
      <c r="F32" s="521">
        <f t="shared" si="1"/>
        <v>0</v>
      </c>
      <c r="G32" s="522"/>
      <c r="H32" s="527"/>
      <c r="I32" s="521"/>
      <c r="J32" s="521"/>
      <c r="K32" s="521"/>
      <c r="L32" s="521"/>
      <c r="M32" s="521"/>
    </row>
    <row r="33" s="46" customFormat="1" ht="15" spans="1:13">
      <c r="A33" s="528" t="s">
        <v>77</v>
      </c>
      <c r="B33" s="529" t="s">
        <v>78</v>
      </c>
      <c r="C33" s="521">
        <v>8898</v>
      </c>
      <c r="D33" s="521">
        <v>7245</v>
      </c>
      <c r="E33" s="521">
        <v>513</v>
      </c>
      <c r="F33" s="521">
        <f t="shared" si="1"/>
        <v>7758</v>
      </c>
      <c r="G33" s="522"/>
      <c r="H33" s="527"/>
      <c r="I33" s="521"/>
      <c r="J33" s="521"/>
      <c r="K33" s="521"/>
      <c r="L33" s="521"/>
      <c r="M33" s="521"/>
    </row>
    <row r="34" s="46" customFormat="1" ht="15" spans="1:13">
      <c r="A34" s="528" t="s">
        <v>79</v>
      </c>
      <c r="B34" s="529" t="s">
        <v>80</v>
      </c>
      <c r="C34" s="521">
        <v>22644</v>
      </c>
      <c r="D34" s="521">
        <v>22994</v>
      </c>
      <c r="E34" s="521">
        <v>3862</v>
      </c>
      <c r="F34" s="521">
        <f t="shared" si="1"/>
        <v>26856</v>
      </c>
      <c r="G34" s="522"/>
      <c r="H34" s="527"/>
      <c r="I34" s="521"/>
      <c r="J34" s="521"/>
      <c r="K34" s="521"/>
      <c r="L34" s="521"/>
      <c r="M34" s="521"/>
    </row>
    <row r="35" s="46" customFormat="1" ht="15" spans="1:13">
      <c r="A35" s="528" t="s">
        <v>81</v>
      </c>
      <c r="B35" s="529" t="s">
        <v>82</v>
      </c>
      <c r="C35" s="521"/>
      <c r="D35" s="521"/>
      <c r="E35" s="521"/>
      <c r="F35" s="521">
        <f t="shared" si="1"/>
        <v>0</v>
      </c>
      <c r="G35" s="522"/>
      <c r="H35" s="527"/>
      <c r="I35" s="521"/>
      <c r="J35" s="521"/>
      <c r="K35" s="521"/>
      <c r="L35" s="521"/>
      <c r="M35" s="521"/>
    </row>
    <row r="36" s="46" customFormat="1" ht="15" spans="1:13">
      <c r="A36" s="528" t="s">
        <v>83</v>
      </c>
      <c r="B36" s="529" t="s">
        <v>84</v>
      </c>
      <c r="C36" s="521">
        <v>4014</v>
      </c>
      <c r="D36" s="521">
        <v>3000</v>
      </c>
      <c r="E36" s="521">
        <v>2333</v>
      </c>
      <c r="F36" s="521">
        <f t="shared" si="1"/>
        <v>5333</v>
      </c>
      <c r="G36" s="522"/>
      <c r="H36" s="527"/>
      <c r="I36" s="521"/>
      <c r="J36" s="521"/>
      <c r="K36" s="521"/>
      <c r="L36" s="521"/>
      <c r="M36" s="521"/>
    </row>
    <row r="37" s="46" customFormat="1" ht="15" spans="1:13">
      <c r="A37" s="528" t="s">
        <v>85</v>
      </c>
      <c r="B37" s="529" t="s">
        <v>86</v>
      </c>
      <c r="C37" s="521">
        <v>15553</v>
      </c>
      <c r="D37" s="521">
        <v>10177</v>
      </c>
      <c r="E37" s="521">
        <v>7467</v>
      </c>
      <c r="F37" s="521">
        <f t="shared" si="1"/>
        <v>17644</v>
      </c>
      <c r="G37" s="522"/>
      <c r="H37" s="533" t="s">
        <v>87</v>
      </c>
      <c r="I37" s="521">
        <v>14000</v>
      </c>
      <c r="J37" s="521">
        <v>14761</v>
      </c>
      <c r="K37" s="521"/>
      <c r="L37" s="521">
        <f>SUM(J37:K37)</f>
        <v>14761</v>
      </c>
      <c r="M37" s="521"/>
    </row>
    <row r="38" s="46" customFormat="1" ht="15" spans="1:13">
      <c r="A38" s="528" t="s">
        <v>88</v>
      </c>
      <c r="B38" s="529" t="s">
        <v>89</v>
      </c>
      <c r="C38" s="521">
        <v>2217</v>
      </c>
      <c r="D38" s="521">
        <v>2000</v>
      </c>
      <c r="E38" s="521">
        <v>741</v>
      </c>
      <c r="F38" s="521">
        <f t="shared" si="1"/>
        <v>2741</v>
      </c>
      <c r="G38" s="522"/>
      <c r="H38" s="294" t="s">
        <v>90</v>
      </c>
      <c r="I38" s="521"/>
      <c r="J38" s="521"/>
      <c r="K38" s="521">
        <v>-9250</v>
      </c>
      <c r="L38" s="521"/>
      <c r="M38" s="521"/>
    </row>
    <row r="39" s="46" customFormat="1" ht="15" spans="1:13">
      <c r="A39" s="528" t="s">
        <v>91</v>
      </c>
      <c r="B39" s="534" t="s">
        <v>92</v>
      </c>
      <c r="C39" s="521">
        <v>2688</v>
      </c>
      <c r="D39" s="521">
        <v>2589</v>
      </c>
      <c r="E39" s="521">
        <v>600.07</v>
      </c>
      <c r="F39" s="521">
        <f t="shared" ref="F39:F52" si="3">SUM(D39:E39)</f>
        <v>3189.07</v>
      </c>
      <c r="G39" s="522"/>
      <c r="H39" s="294" t="s">
        <v>93</v>
      </c>
      <c r="I39" s="521"/>
      <c r="J39" s="521"/>
      <c r="K39" s="521">
        <v>9250</v>
      </c>
      <c r="L39" s="521"/>
      <c r="M39" s="521"/>
    </row>
    <row r="40" s="46" customFormat="1" ht="15" spans="1:13">
      <c r="A40" s="528" t="s">
        <v>94</v>
      </c>
      <c r="B40" s="534" t="s">
        <v>95</v>
      </c>
      <c r="C40" s="521">
        <v>8760</v>
      </c>
      <c r="D40" s="521">
        <v>7241</v>
      </c>
      <c r="E40" s="521">
        <v>13318.07</v>
      </c>
      <c r="F40" s="521">
        <f t="shared" si="3"/>
        <v>20559.07</v>
      </c>
      <c r="G40" s="522"/>
      <c r="H40" s="533"/>
      <c r="I40" s="521"/>
      <c r="J40" s="521"/>
      <c r="K40" s="521"/>
      <c r="L40" s="521"/>
      <c r="M40" s="521"/>
    </row>
    <row r="41" s="46" customFormat="1" ht="24" customHeight="1" spans="1:13">
      <c r="A41" s="528">
        <v>1100247</v>
      </c>
      <c r="B41" s="534" t="s">
        <v>96</v>
      </c>
      <c r="C41" s="521">
        <v>248</v>
      </c>
      <c r="D41" s="521">
        <v>30</v>
      </c>
      <c r="E41" s="521">
        <v>204.77</v>
      </c>
      <c r="F41" s="521">
        <f t="shared" si="3"/>
        <v>234.77</v>
      </c>
      <c r="G41" s="522"/>
      <c r="H41" s="527"/>
      <c r="I41" s="521"/>
      <c r="J41" s="521"/>
      <c r="K41" s="521"/>
      <c r="L41" s="521"/>
      <c r="M41" s="521"/>
    </row>
    <row r="42" s="46" customFormat="1" ht="24" spans="1:13">
      <c r="A42" s="528">
        <v>1100248</v>
      </c>
      <c r="B42" s="534" t="s">
        <v>97</v>
      </c>
      <c r="C42" s="521">
        <v>6033</v>
      </c>
      <c r="D42" s="521">
        <v>7000</v>
      </c>
      <c r="E42" s="521">
        <v>7696.918</v>
      </c>
      <c r="F42" s="521">
        <f t="shared" si="3"/>
        <v>14696.918</v>
      </c>
      <c r="G42" s="522"/>
      <c r="H42" s="527"/>
      <c r="I42" s="521"/>
      <c r="J42" s="521"/>
      <c r="K42" s="521"/>
      <c r="L42" s="521"/>
      <c r="M42" s="521"/>
    </row>
    <row r="43" s="46" customFormat="1" ht="15" spans="1:13">
      <c r="A43" s="528">
        <v>1100249</v>
      </c>
      <c r="B43" s="534" t="s">
        <v>98</v>
      </c>
      <c r="C43" s="521">
        <v>6880</v>
      </c>
      <c r="D43" s="521">
        <v>2500</v>
      </c>
      <c r="E43" s="521">
        <v>20971.41</v>
      </c>
      <c r="F43" s="521">
        <f t="shared" si="3"/>
        <v>23471.41</v>
      </c>
      <c r="G43" s="522"/>
      <c r="H43" s="527"/>
      <c r="I43" s="521"/>
      <c r="J43" s="521"/>
      <c r="K43" s="521"/>
      <c r="L43" s="521"/>
      <c r="M43" s="521"/>
    </row>
    <row r="44" s="46" customFormat="1" ht="15" spans="1:13">
      <c r="A44" s="528">
        <v>1100250</v>
      </c>
      <c r="B44" s="534" t="s">
        <v>99</v>
      </c>
      <c r="C44" s="521">
        <v>14</v>
      </c>
      <c r="D44" s="521">
        <v>1400</v>
      </c>
      <c r="E44" s="521">
        <v>-353.5</v>
      </c>
      <c r="F44" s="521">
        <f t="shared" si="3"/>
        <v>1046.5</v>
      </c>
      <c r="G44" s="522"/>
      <c r="H44" s="527"/>
      <c r="I44" s="521"/>
      <c r="J44" s="521"/>
      <c r="K44" s="521"/>
      <c r="L44" s="521"/>
      <c r="M44" s="521"/>
    </row>
    <row r="45" s="46" customFormat="1" ht="15" spans="1:13">
      <c r="A45" s="528">
        <v>1100252</v>
      </c>
      <c r="B45" s="534" t="s">
        <v>100</v>
      </c>
      <c r="C45" s="521">
        <v>2497</v>
      </c>
      <c r="D45" s="521">
        <v>1300</v>
      </c>
      <c r="E45" s="521">
        <v>6622.62</v>
      </c>
      <c r="F45" s="521">
        <f t="shared" si="3"/>
        <v>7922.62</v>
      </c>
      <c r="G45" s="522"/>
      <c r="H45" s="527"/>
      <c r="I45" s="521"/>
      <c r="J45" s="521"/>
      <c r="K45" s="521"/>
      <c r="L45" s="521"/>
      <c r="M45" s="521"/>
    </row>
    <row r="46" s="46" customFormat="1" ht="15" spans="1:13">
      <c r="A46" s="528">
        <v>1100253</v>
      </c>
      <c r="B46" s="534" t="s">
        <v>101</v>
      </c>
      <c r="C46" s="521">
        <v>1826</v>
      </c>
      <c r="D46" s="521">
        <v>220</v>
      </c>
      <c r="E46" s="521">
        <v>826.66</v>
      </c>
      <c r="F46" s="521">
        <f t="shared" si="3"/>
        <v>1046.66</v>
      </c>
      <c r="G46" s="522"/>
      <c r="H46" s="527"/>
      <c r="I46" s="521"/>
      <c r="J46" s="521"/>
      <c r="K46" s="521"/>
      <c r="L46" s="521"/>
      <c r="M46" s="521"/>
    </row>
    <row r="47" s="46" customFormat="1" ht="15" spans="1:13">
      <c r="A47" s="528">
        <v>1100258</v>
      </c>
      <c r="B47" s="534" t="s">
        <v>102</v>
      </c>
      <c r="C47" s="521">
        <v>1632</v>
      </c>
      <c r="D47" s="521">
        <v>220</v>
      </c>
      <c r="E47" s="521">
        <v>1829.25</v>
      </c>
      <c r="F47" s="521">
        <f t="shared" si="3"/>
        <v>2049.25</v>
      </c>
      <c r="G47" s="522"/>
      <c r="H47" s="527"/>
      <c r="I47" s="521"/>
      <c r="J47" s="521"/>
      <c r="K47" s="521"/>
      <c r="L47" s="521"/>
      <c r="M47" s="521"/>
    </row>
    <row r="48" s="46" customFormat="1" ht="15" spans="1:13">
      <c r="A48" s="528" t="s">
        <v>103</v>
      </c>
      <c r="B48" s="534" t="s">
        <v>104</v>
      </c>
      <c r="C48" s="521">
        <v>0</v>
      </c>
      <c r="D48" s="521"/>
      <c r="E48" s="521"/>
      <c r="F48" s="521">
        <f t="shared" si="3"/>
        <v>0</v>
      </c>
      <c r="G48" s="522"/>
      <c r="H48" s="527"/>
      <c r="I48" s="521"/>
      <c r="J48" s="521"/>
      <c r="K48" s="521"/>
      <c r="L48" s="521"/>
      <c r="M48" s="521"/>
    </row>
    <row r="49" s="46" customFormat="1" ht="15" spans="1:13">
      <c r="A49" s="528">
        <v>1100260</v>
      </c>
      <c r="B49" s="535" t="s">
        <v>105</v>
      </c>
      <c r="C49" s="521">
        <v>709</v>
      </c>
      <c r="D49" s="521">
        <v>239</v>
      </c>
      <c r="E49" s="521">
        <v>41</v>
      </c>
      <c r="F49" s="521">
        <f t="shared" si="3"/>
        <v>280</v>
      </c>
      <c r="G49" s="522"/>
      <c r="H49" s="527"/>
      <c r="I49" s="521"/>
      <c r="J49" s="521"/>
      <c r="K49" s="521"/>
      <c r="L49" s="521"/>
      <c r="M49" s="521"/>
    </row>
    <row r="50" s="46" customFormat="1" ht="15" spans="1:13">
      <c r="A50" s="528" t="s">
        <v>106</v>
      </c>
      <c r="B50" s="529" t="s">
        <v>107</v>
      </c>
      <c r="C50" s="521">
        <v>145</v>
      </c>
      <c r="D50" s="521">
        <v>154</v>
      </c>
      <c r="E50" s="521">
        <v>-9</v>
      </c>
      <c r="F50" s="521">
        <f t="shared" si="3"/>
        <v>145</v>
      </c>
      <c r="G50" s="522"/>
      <c r="H50" s="533"/>
      <c r="I50" s="521"/>
      <c r="J50" s="521"/>
      <c r="K50" s="521"/>
      <c r="L50" s="521"/>
      <c r="M50" s="521"/>
    </row>
    <row r="51" s="46" customFormat="1" ht="15" spans="1:13">
      <c r="A51" s="528" t="s">
        <v>108</v>
      </c>
      <c r="B51" s="529" t="s">
        <v>109</v>
      </c>
      <c r="C51" s="521">
        <v>149</v>
      </c>
      <c r="D51" s="521">
        <v>200</v>
      </c>
      <c r="E51" s="521">
        <v>-47.41</v>
      </c>
      <c r="F51" s="521">
        <f t="shared" si="3"/>
        <v>152.59</v>
      </c>
      <c r="G51" s="522"/>
      <c r="H51" s="533"/>
      <c r="I51" s="521"/>
      <c r="J51" s="521"/>
      <c r="K51" s="521"/>
      <c r="L51" s="521"/>
      <c r="M51" s="521"/>
    </row>
    <row r="52" s="46" customFormat="1" ht="15" spans="1:13">
      <c r="A52" s="528" t="s">
        <v>110</v>
      </c>
      <c r="B52" s="529" t="s">
        <v>111</v>
      </c>
      <c r="C52" s="521">
        <v>1897</v>
      </c>
      <c r="D52" s="521"/>
      <c r="E52" s="521">
        <v>1600</v>
      </c>
      <c r="F52" s="521">
        <f t="shared" si="3"/>
        <v>1600</v>
      </c>
      <c r="G52" s="522"/>
      <c r="H52" s="533"/>
      <c r="I52" s="521"/>
      <c r="J52" s="521"/>
      <c r="K52" s="521"/>
      <c r="L52" s="521"/>
      <c r="M52" s="521"/>
    </row>
    <row r="53" s="46" customFormat="1" ht="15" spans="1:13">
      <c r="A53" s="298"/>
      <c r="B53" s="536"/>
      <c r="C53" s="521"/>
      <c r="D53" s="521"/>
      <c r="E53" s="521"/>
      <c r="F53" s="521">
        <f t="shared" ref="F53:F65" si="4">SUM(D53:E53)</f>
        <v>0</v>
      </c>
      <c r="G53" s="522"/>
      <c r="H53" s="537" t="s">
        <v>112</v>
      </c>
      <c r="I53" s="521">
        <f>SUM(I54:I55)</f>
        <v>15000</v>
      </c>
      <c r="J53" s="521">
        <f>SUM(J54:J55)</f>
        <v>0</v>
      </c>
      <c r="K53" s="521">
        <f>SUM(K54:K55)</f>
        <v>0</v>
      </c>
      <c r="L53" s="521">
        <f>SUM(L54:L55)</f>
        <v>0</v>
      </c>
      <c r="M53" s="521"/>
    </row>
    <row r="54" s="46" customFormat="1" ht="16" customHeight="1" spans="1:13">
      <c r="A54" s="46">
        <v>11003</v>
      </c>
      <c r="B54" s="520" t="s">
        <v>113</v>
      </c>
      <c r="C54" s="521">
        <f>SUM(C55)</f>
        <v>65909</v>
      </c>
      <c r="D54" s="521">
        <f>SUM(D55)</f>
        <v>70000</v>
      </c>
      <c r="E54" s="521">
        <f>SUM(E55)</f>
        <v>-35000</v>
      </c>
      <c r="F54" s="521">
        <f t="shared" si="4"/>
        <v>35000</v>
      </c>
      <c r="G54" s="522"/>
      <c r="H54" s="307" t="s">
        <v>114</v>
      </c>
      <c r="I54" s="521"/>
      <c r="J54" s="521"/>
      <c r="K54" s="521"/>
      <c r="L54" s="521">
        <f>SUM(J54:K54)</f>
        <v>0</v>
      </c>
      <c r="M54" s="521"/>
    </row>
    <row r="55" s="46" customFormat="1" ht="15.75" customHeight="1" spans="1:13">
      <c r="A55" s="295"/>
      <c r="B55" s="291" t="s">
        <v>115</v>
      </c>
      <c r="C55" s="521">
        <v>65909</v>
      </c>
      <c r="D55" s="521">
        <v>70000</v>
      </c>
      <c r="E55" s="521">
        <v>-35000</v>
      </c>
      <c r="F55" s="521">
        <f t="shared" si="4"/>
        <v>35000</v>
      </c>
      <c r="G55" s="522"/>
      <c r="H55" s="527" t="s">
        <v>116</v>
      </c>
      <c r="I55" s="521">
        <v>15000</v>
      </c>
      <c r="J55" s="521"/>
      <c r="K55" s="521"/>
      <c r="L55" s="521">
        <f>SUM(J55:K55)</f>
        <v>0</v>
      </c>
      <c r="M55" s="521"/>
    </row>
    <row r="56" s="46" customFormat="1" ht="19.5" customHeight="1" spans="1:13">
      <c r="A56" s="295"/>
      <c r="B56" s="538"/>
      <c r="C56" s="521"/>
      <c r="D56" s="521"/>
      <c r="E56" s="521"/>
      <c r="F56" s="521">
        <f t="shared" si="4"/>
        <v>0</v>
      </c>
      <c r="G56" s="522"/>
      <c r="H56" s="533" t="s">
        <v>117</v>
      </c>
      <c r="I56" s="521">
        <v>35</v>
      </c>
      <c r="J56" s="521"/>
      <c r="K56" s="521">
        <v>4800</v>
      </c>
      <c r="L56" s="521">
        <f>SUM(J56:K56)</f>
        <v>4800</v>
      </c>
      <c r="M56" s="521"/>
    </row>
    <row r="57" s="46" customFormat="1" ht="15" customHeight="1" spans="1:13">
      <c r="A57" s="295">
        <v>11008</v>
      </c>
      <c r="B57" s="539" t="s">
        <v>118</v>
      </c>
      <c r="C57" s="521">
        <v>2735</v>
      </c>
      <c r="D57" s="521"/>
      <c r="E57" s="521"/>
      <c r="F57" s="521">
        <f t="shared" si="4"/>
        <v>0</v>
      </c>
      <c r="G57" s="522"/>
      <c r="H57" s="533"/>
      <c r="I57" s="521"/>
      <c r="J57" s="521"/>
      <c r="K57" s="521"/>
      <c r="L57" s="521"/>
      <c r="M57" s="521"/>
    </row>
    <row r="58" s="46" customFormat="1" ht="19.5" customHeight="1" spans="1:13">
      <c r="A58" s="295"/>
      <c r="B58" s="538"/>
      <c r="C58" s="521"/>
      <c r="D58" s="521"/>
      <c r="E58" s="521"/>
      <c r="F58" s="521">
        <f t="shared" si="4"/>
        <v>0</v>
      </c>
      <c r="G58" s="522"/>
      <c r="H58" s="533"/>
      <c r="I58" s="521"/>
      <c r="J58" s="521"/>
      <c r="K58" s="521"/>
      <c r="L58" s="521"/>
      <c r="M58" s="521"/>
    </row>
    <row r="59" s="46" customFormat="1" ht="15" customHeight="1" spans="1:13">
      <c r="A59" s="295">
        <v>11009</v>
      </c>
      <c r="B59" s="540" t="s">
        <v>119</v>
      </c>
      <c r="C59" s="521">
        <f>SUM(C60:C61,C64:C65)</f>
        <v>97944</v>
      </c>
      <c r="D59" s="521">
        <f>SUM(D60:D61,D64:D65)</f>
        <v>63132</v>
      </c>
      <c r="E59" s="521">
        <f>SUM(E60:E61,E64:E65)</f>
        <v>9768</v>
      </c>
      <c r="F59" s="521">
        <f t="shared" si="4"/>
        <v>72900</v>
      </c>
      <c r="G59" s="522"/>
      <c r="H59" s="533"/>
      <c r="I59" s="521"/>
      <c r="J59" s="521"/>
      <c r="K59" s="521"/>
      <c r="L59" s="521"/>
      <c r="M59" s="521"/>
    </row>
    <row r="60" s="46" customFormat="1" ht="16" customHeight="1" spans="1:13">
      <c r="A60" s="541"/>
      <c r="B60" s="542" t="s">
        <v>120</v>
      </c>
      <c r="C60" s="521">
        <v>5000</v>
      </c>
      <c r="D60" s="521"/>
      <c r="E60" s="521"/>
      <c r="F60" s="521">
        <f t="shared" si="4"/>
        <v>0</v>
      </c>
      <c r="G60" s="522"/>
      <c r="H60" s="533"/>
      <c r="I60" s="521"/>
      <c r="J60" s="521"/>
      <c r="K60" s="521"/>
      <c r="L60" s="521"/>
      <c r="M60" s="521"/>
    </row>
    <row r="61" s="46" customFormat="1" ht="15" customHeight="1" spans="1:13">
      <c r="A61" s="541"/>
      <c r="B61" s="542" t="s">
        <v>121</v>
      </c>
      <c r="C61" s="521">
        <v>89078</v>
      </c>
      <c r="D61" s="521">
        <f>SUM(D62:D63)</f>
        <v>60052</v>
      </c>
      <c r="E61" s="521">
        <f>SUM(E62:E63)</f>
        <v>10000</v>
      </c>
      <c r="F61" s="521">
        <f t="shared" si="4"/>
        <v>70052</v>
      </c>
      <c r="G61" s="522"/>
      <c r="H61" s="533"/>
      <c r="I61" s="521"/>
      <c r="J61" s="521"/>
      <c r="K61" s="521"/>
      <c r="L61" s="521"/>
      <c r="M61" s="521"/>
    </row>
    <row r="62" s="46" customFormat="1" ht="15" customHeight="1" spans="1:13">
      <c r="A62" s="541"/>
      <c r="B62" s="543" t="s">
        <v>122</v>
      </c>
      <c r="C62" s="544">
        <v>72016</v>
      </c>
      <c r="D62" s="521">
        <v>60000</v>
      </c>
      <c r="E62" s="521">
        <v>10000</v>
      </c>
      <c r="F62" s="521">
        <f t="shared" si="4"/>
        <v>70000</v>
      </c>
      <c r="G62" s="522"/>
      <c r="H62" s="533"/>
      <c r="I62" s="521"/>
      <c r="J62" s="521"/>
      <c r="K62" s="521"/>
      <c r="L62" s="521"/>
      <c r="M62" s="521"/>
    </row>
    <row r="63" s="46" customFormat="1" ht="15" customHeight="1" spans="1:13">
      <c r="A63" s="541"/>
      <c r="B63" s="543" t="s">
        <v>123</v>
      </c>
      <c r="C63" s="544">
        <v>17062</v>
      </c>
      <c r="D63" s="521">
        <v>52</v>
      </c>
      <c r="E63" s="521"/>
      <c r="F63" s="521">
        <f t="shared" si="4"/>
        <v>52</v>
      </c>
      <c r="G63" s="522"/>
      <c r="H63" s="533"/>
      <c r="I63" s="521"/>
      <c r="J63" s="521"/>
      <c r="K63" s="521"/>
      <c r="L63" s="521"/>
      <c r="M63" s="521"/>
    </row>
    <row r="64" s="46" customFormat="1" ht="15" customHeight="1" spans="1:13">
      <c r="A64" s="541"/>
      <c r="B64" s="542" t="s">
        <v>124</v>
      </c>
      <c r="C64" s="521">
        <v>162</v>
      </c>
      <c r="D64" s="521">
        <v>680</v>
      </c>
      <c r="E64" s="521"/>
      <c r="F64" s="521">
        <f t="shared" si="4"/>
        <v>680</v>
      </c>
      <c r="G64" s="522"/>
      <c r="H64" s="533"/>
      <c r="I64" s="521"/>
      <c r="J64" s="521"/>
      <c r="K64" s="521"/>
      <c r="L64" s="521"/>
      <c r="M64" s="521"/>
    </row>
    <row r="65" s="46" customFormat="1" ht="15" customHeight="1" spans="1:13">
      <c r="A65" s="541"/>
      <c r="B65" s="548" t="s">
        <v>125</v>
      </c>
      <c r="C65" s="521">
        <v>3704</v>
      </c>
      <c r="D65" s="544">
        <f>SUM(D66:D71)</f>
        <v>2400</v>
      </c>
      <c r="E65" s="544">
        <f>SUM(E66:E71)</f>
        <v>-232</v>
      </c>
      <c r="F65" s="544">
        <f>SUM(F66:F71)</f>
        <v>2168</v>
      </c>
      <c r="G65" s="522"/>
      <c r="H65" s="533"/>
      <c r="I65" s="521"/>
      <c r="J65" s="521"/>
      <c r="K65" s="521"/>
      <c r="L65" s="521"/>
      <c r="M65" s="521"/>
    </row>
    <row r="66" s="46" customFormat="1" ht="16" customHeight="1" spans="1:13">
      <c r="A66" s="541"/>
      <c r="B66" s="548" t="s">
        <v>126</v>
      </c>
      <c r="C66" s="544"/>
      <c r="D66" s="521"/>
      <c r="E66" s="521">
        <v>1</v>
      </c>
      <c r="F66" s="521">
        <f>SUM(D66+E66)</f>
        <v>1</v>
      </c>
      <c r="G66" s="522"/>
      <c r="H66" s="533"/>
      <c r="I66" s="521"/>
      <c r="J66" s="521"/>
      <c r="K66" s="521"/>
      <c r="L66" s="521"/>
      <c r="M66" s="521"/>
    </row>
    <row r="67" s="46" customFormat="1" ht="15" customHeight="1" spans="1:13">
      <c r="A67" s="541"/>
      <c r="B67" s="548" t="s">
        <v>127</v>
      </c>
      <c r="C67" s="544">
        <v>978</v>
      </c>
      <c r="D67" s="521"/>
      <c r="E67" s="521"/>
      <c r="F67" s="521">
        <f>SUM(D67+E67)</f>
        <v>0</v>
      </c>
      <c r="G67" s="522"/>
      <c r="H67" s="533"/>
      <c r="I67" s="521"/>
      <c r="J67" s="521"/>
      <c r="K67" s="521"/>
      <c r="L67" s="521"/>
      <c r="M67" s="521"/>
    </row>
    <row r="68" s="46" customFormat="1" ht="15" customHeight="1" spans="1:13">
      <c r="A68" s="541"/>
      <c r="B68" s="548" t="s">
        <v>128</v>
      </c>
      <c r="C68" s="544">
        <v>600</v>
      </c>
      <c r="D68" s="521"/>
      <c r="E68" s="521"/>
      <c r="F68" s="521"/>
      <c r="G68" s="522"/>
      <c r="H68" s="533"/>
      <c r="I68" s="521"/>
      <c r="J68" s="521"/>
      <c r="K68" s="521"/>
      <c r="L68" s="521"/>
      <c r="M68" s="521"/>
    </row>
    <row r="69" s="46" customFormat="1" ht="17" customHeight="1" spans="1:13">
      <c r="A69" s="541"/>
      <c r="B69" s="549" t="s">
        <v>129</v>
      </c>
      <c r="C69" s="544"/>
      <c r="D69" s="521"/>
      <c r="E69" s="521">
        <v>1505</v>
      </c>
      <c r="F69" s="521">
        <f>SUM(D69+E69)</f>
        <v>1505</v>
      </c>
      <c r="G69" s="522"/>
      <c r="H69" s="533"/>
      <c r="I69" s="521"/>
      <c r="J69" s="521"/>
      <c r="K69" s="521"/>
      <c r="L69" s="521"/>
      <c r="M69" s="521"/>
    </row>
    <row r="70" s="46" customFormat="1" ht="17" customHeight="1" spans="1:13">
      <c r="A70" s="541"/>
      <c r="B70" s="550" t="s">
        <v>130</v>
      </c>
      <c r="C70" s="544"/>
      <c r="D70" s="521">
        <v>1400</v>
      </c>
      <c r="E70" s="521">
        <v>-1000</v>
      </c>
      <c r="F70" s="521">
        <f>SUM(D70+E70)</f>
        <v>400</v>
      </c>
      <c r="G70" s="522"/>
      <c r="H70" s="533"/>
      <c r="I70" s="521"/>
      <c r="J70" s="521"/>
      <c r="K70" s="521"/>
      <c r="L70" s="521"/>
      <c r="M70" s="521"/>
    </row>
    <row r="71" s="46" customFormat="1" ht="24" customHeight="1" spans="1:13">
      <c r="A71" s="541"/>
      <c r="B71" s="550" t="s">
        <v>131</v>
      </c>
      <c r="C71" s="521">
        <v>2126</v>
      </c>
      <c r="D71" s="521">
        <v>1000</v>
      </c>
      <c r="E71" s="521">
        <v>-738</v>
      </c>
      <c r="F71" s="521">
        <f t="shared" ref="F71:F77" si="5">SUM(D71:E71)</f>
        <v>262</v>
      </c>
      <c r="G71" s="522"/>
      <c r="H71" s="533"/>
      <c r="I71" s="521"/>
      <c r="J71" s="521"/>
      <c r="K71" s="521"/>
      <c r="L71" s="521"/>
      <c r="M71" s="521"/>
    </row>
    <row r="72" s="46" customFormat="1" ht="24" customHeight="1" spans="1:13">
      <c r="A72" s="541"/>
      <c r="B72" s="548"/>
      <c r="C72" s="521"/>
      <c r="D72" s="521"/>
      <c r="E72" s="521"/>
      <c r="F72" s="521">
        <f t="shared" si="5"/>
        <v>0</v>
      </c>
      <c r="G72" s="522"/>
      <c r="H72" s="533"/>
      <c r="I72" s="521"/>
      <c r="J72" s="521"/>
      <c r="K72" s="521"/>
      <c r="L72" s="521"/>
      <c r="M72" s="521"/>
    </row>
    <row r="73" s="46" customFormat="1" ht="15" customHeight="1" spans="1:13">
      <c r="A73" s="551" t="s">
        <v>132</v>
      </c>
      <c r="B73" s="539" t="s">
        <v>133</v>
      </c>
      <c r="C73" s="521">
        <f>SUM(C74)</f>
        <v>14000</v>
      </c>
      <c r="D73" s="521">
        <f>SUM(D74)</f>
        <v>0</v>
      </c>
      <c r="E73" s="521">
        <f>SUM(E74)</f>
        <v>9250</v>
      </c>
      <c r="F73" s="521">
        <f>SUM(F74)</f>
        <v>9250</v>
      </c>
      <c r="G73" s="522"/>
      <c r="H73" s="533"/>
      <c r="I73" s="521"/>
      <c r="J73" s="521"/>
      <c r="K73" s="521"/>
      <c r="L73" s="521"/>
      <c r="M73" s="521"/>
    </row>
    <row r="74" s="46" customFormat="1" ht="17" customHeight="1" spans="1:13">
      <c r="A74" s="528"/>
      <c r="B74" s="529" t="s">
        <v>134</v>
      </c>
      <c r="C74" s="521">
        <v>14000</v>
      </c>
      <c r="D74" s="521"/>
      <c r="E74" s="521">
        <v>9250</v>
      </c>
      <c r="F74" s="521">
        <f t="shared" si="5"/>
        <v>9250</v>
      </c>
      <c r="G74" s="522"/>
      <c r="H74" s="527"/>
      <c r="I74" s="521"/>
      <c r="J74" s="521"/>
      <c r="K74" s="521"/>
      <c r="L74" s="521"/>
      <c r="M74" s="521"/>
    </row>
    <row r="75" s="46" customFormat="1" ht="17" customHeight="1" spans="1:13">
      <c r="A75" s="298"/>
      <c r="B75" s="552"/>
      <c r="C75" s="521"/>
      <c r="D75" s="521"/>
      <c r="E75" s="521"/>
      <c r="F75" s="521">
        <f t="shared" si="5"/>
        <v>0</v>
      </c>
      <c r="G75" s="522"/>
      <c r="H75" s="523" t="s">
        <v>135</v>
      </c>
      <c r="I75" s="521"/>
      <c r="J75" s="521">
        <f>SUM(D6-J7-J12-J53-J56-J37)</f>
        <v>0</v>
      </c>
      <c r="K75" s="521">
        <f>SUM(E6-K7-K12-K53-K56-K37)</f>
        <v>0.317720999999437</v>
      </c>
      <c r="L75" s="521">
        <f>SUM(F6-L7-L12-L53-L56-L37)</f>
        <v>0.317720999999437</v>
      </c>
      <c r="M75" s="521"/>
    </row>
    <row r="76" s="46" customFormat="1" ht="17" customHeight="1" spans="1:13">
      <c r="A76" s="298"/>
      <c r="B76" s="552"/>
      <c r="C76" s="521"/>
      <c r="D76" s="521"/>
      <c r="E76" s="521"/>
      <c r="F76" s="521">
        <f t="shared" si="5"/>
        <v>0</v>
      </c>
      <c r="G76" s="522"/>
      <c r="H76" s="524" t="s">
        <v>136</v>
      </c>
      <c r="I76" s="521"/>
      <c r="J76" s="521"/>
      <c r="K76" s="521"/>
      <c r="L76" s="521"/>
      <c r="M76" s="521"/>
    </row>
    <row r="77" s="46" customFormat="1" ht="17" customHeight="1" spans="1:13">
      <c r="A77" s="298"/>
      <c r="B77" s="553"/>
      <c r="C77" s="521"/>
      <c r="D77" s="521"/>
      <c r="E77" s="521"/>
      <c r="F77" s="521">
        <f t="shared" si="5"/>
        <v>0</v>
      </c>
      <c r="G77" s="522"/>
      <c r="H77" s="524"/>
      <c r="I77" s="521"/>
      <c r="J77" s="521"/>
      <c r="K77" s="521"/>
      <c r="L77" s="521"/>
      <c r="M77" s="521"/>
    </row>
    <row r="78" s="46" customFormat="1" ht="17" customHeight="1" spans="1:13">
      <c r="A78" s="298"/>
      <c r="B78" s="554" t="s">
        <v>137</v>
      </c>
      <c r="C78" s="521">
        <f>SUM(C79:C84)</f>
        <v>330403</v>
      </c>
      <c r="D78" s="521">
        <f>SUM(D79:D84)</f>
        <v>334552</v>
      </c>
      <c r="E78" s="521">
        <f>SUM(E79:E84)</f>
        <v>8453.451445</v>
      </c>
      <c r="F78" s="521">
        <f>SUM(F79:F84)</f>
        <v>343005.451445</v>
      </c>
      <c r="G78" s="522">
        <f>SUM(F78/C78-1)*100</f>
        <v>3.81426665163451</v>
      </c>
      <c r="H78" s="555" t="s">
        <v>138</v>
      </c>
      <c r="I78" s="521">
        <f>SUM(I79:I83)</f>
        <v>330403</v>
      </c>
      <c r="J78" s="521">
        <f>SUM(J79:J83)</f>
        <v>334552</v>
      </c>
      <c r="K78" s="521">
        <f>SUM(K79:K83)</f>
        <v>8453.451445</v>
      </c>
      <c r="L78" s="521">
        <f>SUM(L79:L83)</f>
        <v>343005.451445</v>
      </c>
      <c r="M78" s="546">
        <f t="shared" ref="M78:M83" si="6">SUM(L78/I78-1)*100</f>
        <v>3.81426665163451</v>
      </c>
    </row>
    <row r="79" s="46" customFormat="1" ht="17" customHeight="1" spans="1:13">
      <c r="A79" s="298"/>
      <c r="B79" s="556" t="s">
        <v>139</v>
      </c>
      <c r="C79" s="521">
        <v>301266</v>
      </c>
      <c r="D79" s="521">
        <v>311552</v>
      </c>
      <c r="E79" s="521">
        <v>-62509.548555</v>
      </c>
      <c r="F79" s="521">
        <f>SUM(D79+E79)</f>
        <v>249042.451445</v>
      </c>
      <c r="G79" s="557">
        <f>SUM(F79/C79-1)*100</f>
        <v>-17.3346970965857</v>
      </c>
      <c r="H79" s="558" t="s">
        <v>140</v>
      </c>
      <c r="I79" s="521">
        <v>152242</v>
      </c>
      <c r="J79" s="521">
        <v>217820</v>
      </c>
      <c r="K79" s="521">
        <v>1653</v>
      </c>
      <c r="L79" s="521">
        <f>SUM(J79+K79)</f>
        <v>219473</v>
      </c>
      <c r="M79" s="546">
        <f t="shared" si="6"/>
        <v>44.1606127087138</v>
      </c>
    </row>
    <row r="80" s="46" customFormat="1" ht="17" customHeight="1" spans="1:13">
      <c r="A80" s="298"/>
      <c r="B80" s="556" t="s">
        <v>141</v>
      </c>
      <c r="C80" s="521">
        <v>4137</v>
      </c>
      <c r="D80" s="521">
        <v>4000</v>
      </c>
      <c r="E80" s="521"/>
      <c r="F80" s="521">
        <f>SUM(D80+E80)</f>
        <v>4000</v>
      </c>
      <c r="G80" s="522"/>
      <c r="H80" s="558" t="s">
        <v>142</v>
      </c>
      <c r="I80" s="521">
        <v>52800</v>
      </c>
      <c r="J80" s="521">
        <v>15200</v>
      </c>
      <c r="K80" s="521">
        <v>0</v>
      </c>
      <c r="L80" s="521">
        <f t="shared" ref="L80:L85" si="7">SUM(J80+K80)</f>
        <v>15200</v>
      </c>
      <c r="M80" s="546">
        <f t="shared" si="6"/>
        <v>-71.2121212121212</v>
      </c>
    </row>
    <row r="81" s="46" customFormat="1" ht="15" spans="1:13">
      <c r="A81" s="298"/>
      <c r="B81" s="556" t="s">
        <v>143</v>
      </c>
      <c r="C81" s="521"/>
      <c r="D81" s="521"/>
      <c r="E81" s="521"/>
      <c r="F81" s="521">
        <f>SUM(D81:E81)</f>
        <v>0</v>
      </c>
      <c r="G81" s="522"/>
      <c r="H81" s="558" t="s">
        <v>144</v>
      </c>
      <c r="I81" s="521"/>
      <c r="J81" s="521">
        <f>D78-J79-J80-J82-J83</f>
        <v>0</v>
      </c>
      <c r="K81" s="521">
        <f>E78-K79-K80-K82-K83</f>
        <v>0.451444999998785</v>
      </c>
      <c r="L81" s="521">
        <f>F78-L79-L80-L82-L83</f>
        <v>0.451445000013337</v>
      </c>
      <c r="M81" s="521"/>
    </row>
    <row r="82" s="46" customFormat="1" ht="15" customHeight="1" spans="1:13">
      <c r="A82" s="298"/>
      <c r="B82" s="559" t="s">
        <v>145</v>
      </c>
      <c r="C82" s="521">
        <v>10000</v>
      </c>
      <c r="D82" s="521">
        <v>19000</v>
      </c>
      <c r="E82" s="521">
        <v>45000</v>
      </c>
      <c r="F82" s="521">
        <f>SUM(D82:E82)</f>
        <v>64000</v>
      </c>
      <c r="G82" s="522"/>
      <c r="H82" s="558" t="s">
        <v>146</v>
      </c>
      <c r="I82" s="521">
        <v>89078</v>
      </c>
      <c r="J82" s="521">
        <v>60052</v>
      </c>
      <c r="K82" s="521">
        <v>10000</v>
      </c>
      <c r="L82" s="521">
        <f t="shared" si="7"/>
        <v>70052</v>
      </c>
      <c r="M82" s="546">
        <f t="shared" si="6"/>
        <v>-21.3588091335683</v>
      </c>
    </row>
    <row r="83" s="46" customFormat="1" customHeight="1" spans="1:13">
      <c r="A83" s="298"/>
      <c r="B83" s="556" t="s">
        <v>147</v>
      </c>
      <c r="C83" s="521">
        <v>15000</v>
      </c>
      <c r="D83" s="521"/>
      <c r="E83" s="521"/>
      <c r="F83" s="521">
        <f>SUM(D83:E83)</f>
        <v>0</v>
      </c>
      <c r="G83" s="522"/>
      <c r="H83" s="558" t="s">
        <v>148</v>
      </c>
      <c r="I83" s="521">
        <v>36283</v>
      </c>
      <c r="J83" s="521">
        <v>41480</v>
      </c>
      <c r="K83" s="521">
        <v>-3200</v>
      </c>
      <c r="L83" s="521">
        <f t="shared" si="7"/>
        <v>38280</v>
      </c>
      <c r="M83" s="546">
        <f t="shared" si="6"/>
        <v>5.50395502025742</v>
      </c>
    </row>
    <row r="84" s="46" customFormat="1" customHeight="1" spans="1:13">
      <c r="A84" s="298"/>
      <c r="B84" s="556" t="s">
        <v>149</v>
      </c>
      <c r="C84" s="521"/>
      <c r="D84" s="521"/>
      <c r="E84" s="521">
        <v>25963</v>
      </c>
      <c r="F84" s="521">
        <f>SUM(D84:E84)</f>
        <v>25963</v>
      </c>
      <c r="G84" s="522"/>
      <c r="H84" s="558" t="s">
        <v>150</v>
      </c>
      <c r="I84" s="521"/>
      <c r="J84" s="521"/>
      <c r="K84" s="521"/>
      <c r="L84" s="521">
        <f t="shared" si="7"/>
        <v>0</v>
      </c>
      <c r="M84" s="521"/>
    </row>
    <row r="85" s="46" customFormat="1" customHeight="1" spans="1:13">
      <c r="A85" s="298"/>
      <c r="B85" s="556"/>
      <c r="C85" s="521"/>
      <c r="D85" s="521"/>
      <c r="E85" s="521"/>
      <c r="F85" s="521"/>
      <c r="G85" s="522"/>
      <c r="H85" s="560" t="s">
        <v>151</v>
      </c>
      <c r="I85" s="521"/>
      <c r="J85" s="521"/>
      <c r="K85" s="521"/>
      <c r="L85" s="521">
        <f t="shared" si="7"/>
        <v>0</v>
      </c>
      <c r="M85" s="521"/>
    </row>
    <row r="86" s="46" customFormat="1" customHeight="1" spans="1:13">
      <c r="A86" s="298"/>
      <c r="B86" s="556" t="s">
        <v>152</v>
      </c>
      <c r="C86" s="521">
        <f>SUM(C7+C79)</f>
        <v>440895</v>
      </c>
      <c r="D86" s="521">
        <f>SUM(D7+D79)</f>
        <v>456752</v>
      </c>
      <c r="E86" s="521">
        <f>SUM(E7+E79)</f>
        <v>-57709.384934</v>
      </c>
      <c r="F86" s="521">
        <f>SUM(D86:E86)</f>
        <v>399042.615066</v>
      </c>
      <c r="G86" s="522">
        <f>SUM(F86/C86-1)*100</f>
        <v>-9.49259686183784</v>
      </c>
      <c r="H86" s="558" t="s">
        <v>153</v>
      </c>
      <c r="I86" s="521">
        <f>SUM(I8+I9+I79+I10)</f>
        <v>603735</v>
      </c>
      <c r="J86" s="521">
        <f>SUM(J8+J9+J79+J10)</f>
        <v>626030</v>
      </c>
      <c r="K86" s="521"/>
      <c r="L86" s="521">
        <f>SUM(L8+L9+L79+L10)</f>
        <v>650751</v>
      </c>
      <c r="M86" s="546">
        <f>SUM(L86/I86-1)*100</f>
        <v>7.78752267137073</v>
      </c>
    </row>
    <row r="87" s="46" customFormat="1" ht="18" customHeight="1" spans="1:13">
      <c r="A87" s="298"/>
      <c r="B87" s="561" t="s">
        <v>154</v>
      </c>
      <c r="C87" s="521">
        <f>SUM(C6+C78)</f>
        <v>820588</v>
      </c>
      <c r="D87" s="521">
        <f>SUM(D6+D78)</f>
        <v>769920</v>
      </c>
      <c r="E87" s="521">
        <f>SUM(E6+E78)</f>
        <v>36672.769166</v>
      </c>
      <c r="F87" s="521">
        <f>SUM(F6+F78)</f>
        <v>806592.769166</v>
      </c>
      <c r="G87" s="522">
        <f>SUM(F87/C87-1)*100</f>
        <v>-1.70551249031183</v>
      </c>
      <c r="H87" s="562" t="s">
        <v>154</v>
      </c>
      <c r="I87" s="521">
        <f>SUM(I6+I78)</f>
        <v>820588</v>
      </c>
      <c r="J87" s="521">
        <f>SUM(J6+J78)</f>
        <v>769920</v>
      </c>
      <c r="K87" s="521">
        <f>SUM(K6+K78)</f>
        <v>36672.769166</v>
      </c>
      <c r="L87" s="521">
        <f>SUM(L6+L78)</f>
        <v>806592.769166</v>
      </c>
      <c r="M87" s="546">
        <f>SUM(L87/I87-1)*100</f>
        <v>-1.70551249031183</v>
      </c>
    </row>
    <row r="88" s="46" customFormat="1" ht="18" customHeight="1" spans="1:11">
      <c r="A88" s="50"/>
      <c r="B88" s="510"/>
      <c r="C88" s="510"/>
      <c r="D88" s="510"/>
      <c r="E88" s="510"/>
      <c r="F88" s="510"/>
      <c r="G88" s="510"/>
      <c r="H88" s="510"/>
      <c r="I88" s="510"/>
      <c r="J88" s="510"/>
      <c r="K88" s="510"/>
    </row>
  </sheetData>
  <mergeCells count="6">
    <mergeCell ref="A1:B1"/>
    <mergeCell ref="A2:M2"/>
    <mergeCell ref="A3:B3"/>
    <mergeCell ref="I3:M3"/>
    <mergeCell ref="A4:G4"/>
    <mergeCell ref="H4:M4"/>
  </mergeCells>
  <printOptions horizontalCentered="1"/>
  <pageMargins left="0.349305555555556" right="0.349305555555556" top="1" bottom="0.829861111111111" header="0.509027777777778" footer="0.509027777777778"/>
  <pageSetup paperSize="9" scale="8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XFB154"/>
  <sheetViews>
    <sheetView showZeros="0" workbookViewId="0">
      <selection activeCell="E7" sqref="E7"/>
    </sheetView>
  </sheetViews>
  <sheetFormatPr defaultColWidth="9" defaultRowHeight="14.25"/>
  <cols>
    <col min="1" max="1" width="9.875" style="355" customWidth="1"/>
    <col min="2" max="2" width="47.625" style="355" customWidth="1"/>
    <col min="3" max="3" width="11.75" style="355" customWidth="1"/>
    <col min="4" max="4" width="12.125" style="355" customWidth="1"/>
    <col min="5" max="5" width="17.375" style="355" customWidth="1"/>
    <col min="6" max="6" width="12.625" style="355" customWidth="1"/>
    <col min="7" max="7" width="13.75" style="355" customWidth="1"/>
    <col min="8" max="10" width="12.625" style="355"/>
    <col min="11" max="254" width="9" style="355"/>
    <col min="255" max="16382" width="9" style="53"/>
  </cols>
  <sheetData>
    <row r="1" s="355" customFormat="1" spans="1:6">
      <c r="A1" s="465" t="s">
        <v>155</v>
      </c>
      <c r="B1" s="465"/>
      <c r="C1" s="465"/>
      <c r="D1" s="465"/>
      <c r="E1" s="465"/>
      <c r="F1" s="465"/>
    </row>
    <row r="2" s="355" customFormat="1" ht="20.25" spans="1:7">
      <c r="A2" s="466" t="s">
        <v>156</v>
      </c>
      <c r="B2" s="466"/>
      <c r="C2" s="466"/>
      <c r="D2" s="466"/>
      <c r="E2" s="466"/>
      <c r="F2" s="466"/>
      <c r="G2" s="466"/>
    </row>
    <row r="3" s="355" customFormat="1" spans="1:7">
      <c r="A3" s="467"/>
      <c r="B3" s="468"/>
      <c r="C3" s="468"/>
      <c r="D3" s="468"/>
      <c r="E3" s="468"/>
      <c r="F3" s="468"/>
      <c r="G3" s="469" t="s">
        <v>3</v>
      </c>
    </row>
    <row r="4" s="355" customFormat="1" customHeight="1" spans="1:7">
      <c r="A4" s="470" t="s">
        <v>6</v>
      </c>
      <c r="B4" s="471" t="s">
        <v>157</v>
      </c>
      <c r="C4" s="471" t="s">
        <v>158</v>
      </c>
      <c r="D4" s="471" t="s">
        <v>9</v>
      </c>
      <c r="E4" s="471" t="s">
        <v>159</v>
      </c>
      <c r="F4" s="471" t="s">
        <v>11</v>
      </c>
      <c r="G4" s="472" t="s">
        <v>160</v>
      </c>
    </row>
    <row r="5" s="355" customFormat="1" ht="26.25" customHeight="1" spans="1:7">
      <c r="A5" s="473"/>
      <c r="B5" s="474"/>
      <c r="C5" s="474"/>
      <c r="D5" s="474"/>
      <c r="E5" s="474"/>
      <c r="F5" s="474"/>
      <c r="G5" s="472"/>
    </row>
    <row r="6" s="355" customFormat="1" spans="1:7">
      <c r="A6" s="475" t="s">
        <v>161</v>
      </c>
      <c r="B6" s="476"/>
      <c r="C6" s="477">
        <f t="shared" ref="C6:F6" si="0">SUM(C7+C73)</f>
        <v>440895</v>
      </c>
      <c r="D6" s="477">
        <f t="shared" si="0"/>
        <v>456752</v>
      </c>
      <c r="E6" s="478">
        <f t="shared" si="0"/>
        <v>-57709.384934</v>
      </c>
      <c r="F6" s="478">
        <f t="shared" si="0"/>
        <v>399042.615066</v>
      </c>
      <c r="G6" s="479"/>
    </row>
    <row r="7" s="355" customFormat="1" spans="1:7">
      <c r="A7" s="480" t="s">
        <v>162</v>
      </c>
      <c r="B7" s="481"/>
      <c r="C7" s="482">
        <f t="shared" ref="C7:F7" si="1">SUM(C8,C28)</f>
        <v>139629</v>
      </c>
      <c r="D7" s="482">
        <f t="shared" si="1"/>
        <v>145200</v>
      </c>
      <c r="E7" s="483">
        <f t="shared" si="1"/>
        <v>4800.163621</v>
      </c>
      <c r="F7" s="483">
        <f t="shared" si="1"/>
        <v>150000.163621</v>
      </c>
      <c r="G7" s="479">
        <f t="shared" ref="G7:G26" si="2">SUM(F7/C7-1)*100</f>
        <v>7.42765730686319</v>
      </c>
    </row>
    <row r="8" s="355" customFormat="1" spans="1:7">
      <c r="A8" s="484">
        <v>101</v>
      </c>
      <c r="B8" s="484" t="s">
        <v>163</v>
      </c>
      <c r="C8" s="482">
        <f t="shared" ref="C8:F8" si="3">SUM(C9,C12,C13,C14:C27)</f>
        <v>106525</v>
      </c>
      <c r="D8" s="482">
        <f t="shared" si="3"/>
        <v>105600</v>
      </c>
      <c r="E8" s="482">
        <f t="shared" si="3"/>
        <v>-15600</v>
      </c>
      <c r="F8" s="482">
        <f t="shared" si="3"/>
        <v>90000</v>
      </c>
      <c r="G8" s="479">
        <f t="shared" si="2"/>
        <v>-15.5127904247829</v>
      </c>
    </row>
    <row r="9" s="355" customFormat="1" spans="1:7">
      <c r="A9" s="485" t="s">
        <v>164</v>
      </c>
      <c r="B9" s="485" t="s">
        <v>165</v>
      </c>
      <c r="C9" s="486">
        <f t="shared" ref="C9:F9" si="4">SUM(C10:C11)</f>
        <v>42116</v>
      </c>
      <c r="D9" s="487">
        <f t="shared" si="4"/>
        <v>43920</v>
      </c>
      <c r="E9" s="487">
        <f>SUM(E10:E11)</f>
        <v>-10715</v>
      </c>
      <c r="F9" s="486">
        <f>D9+E9</f>
        <v>33205</v>
      </c>
      <c r="G9" s="479">
        <f t="shared" si="2"/>
        <v>-21.1582296514389</v>
      </c>
    </row>
    <row r="10" s="355" customFormat="1" spans="1:7">
      <c r="A10" s="485" t="s">
        <v>166</v>
      </c>
      <c r="B10" s="485" t="s">
        <v>167</v>
      </c>
      <c r="C10" s="486">
        <v>14554</v>
      </c>
      <c r="D10" s="487">
        <v>18720</v>
      </c>
      <c r="E10" s="488"/>
      <c r="F10" s="486">
        <f t="shared" ref="F10:F27" si="5">D10+E10</f>
        <v>18720</v>
      </c>
      <c r="G10" s="479">
        <f t="shared" si="2"/>
        <v>28.624433145527</v>
      </c>
    </row>
    <row r="11" s="355" customFormat="1" spans="1:7">
      <c r="A11" s="485" t="s">
        <v>168</v>
      </c>
      <c r="B11" s="485" t="s">
        <v>169</v>
      </c>
      <c r="C11" s="486">
        <v>27562</v>
      </c>
      <c r="D11" s="487">
        <v>25200</v>
      </c>
      <c r="E11" s="488">
        <v>-10715</v>
      </c>
      <c r="F11" s="486">
        <f t="shared" si="5"/>
        <v>14485</v>
      </c>
      <c r="G11" s="479">
        <f t="shared" si="2"/>
        <v>-47.4457586532182</v>
      </c>
    </row>
    <row r="12" s="355" customFormat="1" spans="1:7">
      <c r="A12" s="485" t="s">
        <v>170</v>
      </c>
      <c r="B12" s="485" t="s">
        <v>171</v>
      </c>
      <c r="C12" s="486"/>
      <c r="D12" s="487"/>
      <c r="E12" s="488"/>
      <c r="F12" s="486">
        <f t="shared" si="5"/>
        <v>0</v>
      </c>
      <c r="G12" s="479"/>
    </row>
    <row r="13" s="355" customFormat="1" spans="1:7">
      <c r="A13" s="485" t="s">
        <v>172</v>
      </c>
      <c r="B13" s="485" t="s">
        <v>173</v>
      </c>
      <c r="C13" s="486">
        <v>6461</v>
      </c>
      <c r="D13" s="487">
        <v>6200</v>
      </c>
      <c r="E13" s="488">
        <v>-2176</v>
      </c>
      <c r="F13" s="486">
        <f t="shared" si="5"/>
        <v>4024</v>
      </c>
      <c r="G13" s="479">
        <f t="shared" si="2"/>
        <v>-37.7186194087603</v>
      </c>
    </row>
    <row r="14" s="355" customFormat="1" spans="1:7">
      <c r="A14" s="485" t="s">
        <v>174</v>
      </c>
      <c r="B14" s="485" t="s">
        <v>175</v>
      </c>
      <c r="C14" s="486">
        <v>1916</v>
      </c>
      <c r="D14" s="487">
        <v>1950</v>
      </c>
      <c r="E14" s="488">
        <v>-66</v>
      </c>
      <c r="F14" s="486">
        <f t="shared" si="5"/>
        <v>1884</v>
      </c>
      <c r="G14" s="479">
        <f t="shared" si="2"/>
        <v>-1.67014613778705</v>
      </c>
    </row>
    <row r="15" s="355" customFormat="1" spans="1:7">
      <c r="A15" s="485" t="s">
        <v>176</v>
      </c>
      <c r="B15" s="485" t="s">
        <v>177</v>
      </c>
      <c r="C15" s="486">
        <v>1764</v>
      </c>
      <c r="D15" s="487">
        <v>1700</v>
      </c>
      <c r="E15" s="488">
        <v>687</v>
      </c>
      <c r="F15" s="486">
        <f t="shared" si="5"/>
        <v>2387</v>
      </c>
      <c r="G15" s="479">
        <f t="shared" si="2"/>
        <v>35.3174603174603</v>
      </c>
    </row>
    <row r="16" s="355" customFormat="1" spans="1:7">
      <c r="A16" s="485" t="s">
        <v>178</v>
      </c>
      <c r="B16" s="485" t="s">
        <v>179</v>
      </c>
      <c r="C16" s="486">
        <v>6529</v>
      </c>
      <c r="D16" s="487">
        <v>6200</v>
      </c>
      <c r="E16" s="488">
        <v>-652</v>
      </c>
      <c r="F16" s="486">
        <f t="shared" si="5"/>
        <v>5548</v>
      </c>
      <c r="G16" s="479">
        <f t="shared" si="2"/>
        <v>-15.0252718639914</v>
      </c>
    </row>
    <row r="17" s="355" customFormat="1" spans="1:7">
      <c r="A17" s="485" t="s">
        <v>180</v>
      </c>
      <c r="B17" s="485" t="s">
        <v>181</v>
      </c>
      <c r="C17" s="486">
        <v>5462</v>
      </c>
      <c r="D17" s="487">
        <v>5500</v>
      </c>
      <c r="E17" s="488">
        <v>-2231</v>
      </c>
      <c r="F17" s="486">
        <f t="shared" si="5"/>
        <v>3269</v>
      </c>
      <c r="G17" s="479">
        <f t="shared" si="2"/>
        <v>-40.1501281581838</v>
      </c>
    </row>
    <row r="18" s="355" customFormat="1" spans="1:7">
      <c r="A18" s="485" t="s">
        <v>182</v>
      </c>
      <c r="B18" s="485" t="s">
        <v>183</v>
      </c>
      <c r="C18" s="486">
        <v>2663</v>
      </c>
      <c r="D18" s="487">
        <v>2500</v>
      </c>
      <c r="E18" s="488">
        <v>-208</v>
      </c>
      <c r="F18" s="486">
        <f t="shared" si="5"/>
        <v>2292</v>
      </c>
      <c r="G18" s="479">
        <f t="shared" si="2"/>
        <v>-13.9316560270372</v>
      </c>
    </row>
    <row r="19" s="355" customFormat="1" spans="1:7">
      <c r="A19" s="485" t="s">
        <v>184</v>
      </c>
      <c r="B19" s="485" t="s">
        <v>185</v>
      </c>
      <c r="C19" s="486">
        <v>1420</v>
      </c>
      <c r="D19" s="487">
        <v>1400</v>
      </c>
      <c r="E19" s="488">
        <v>-809</v>
      </c>
      <c r="F19" s="486">
        <f t="shared" si="5"/>
        <v>591</v>
      </c>
      <c r="G19" s="479">
        <f t="shared" si="2"/>
        <v>-58.3802816901408</v>
      </c>
    </row>
    <row r="20" s="355" customFormat="1" spans="1:7">
      <c r="A20" s="485" t="s">
        <v>186</v>
      </c>
      <c r="B20" s="485" t="s">
        <v>187</v>
      </c>
      <c r="C20" s="486">
        <v>11983</v>
      </c>
      <c r="D20" s="487">
        <v>12200</v>
      </c>
      <c r="E20" s="488">
        <v>-591</v>
      </c>
      <c r="F20" s="486">
        <f t="shared" si="5"/>
        <v>11609</v>
      </c>
      <c r="G20" s="479">
        <f t="shared" si="2"/>
        <v>-3.12108820829509</v>
      </c>
    </row>
    <row r="21" s="355" customFormat="1" spans="1:7">
      <c r="A21" s="485" t="s">
        <v>188</v>
      </c>
      <c r="B21" s="485" t="s">
        <v>189</v>
      </c>
      <c r="C21" s="486">
        <v>2939</v>
      </c>
      <c r="D21" s="487">
        <v>2800</v>
      </c>
      <c r="E21" s="488">
        <v>226</v>
      </c>
      <c r="F21" s="486">
        <f t="shared" si="5"/>
        <v>3026</v>
      </c>
      <c r="G21" s="479">
        <f t="shared" si="2"/>
        <v>2.96019054100034</v>
      </c>
    </row>
    <row r="22" s="355" customFormat="1" hidden="1" spans="1:7">
      <c r="A22" s="485" t="s">
        <v>190</v>
      </c>
      <c r="B22" s="485" t="s">
        <v>191</v>
      </c>
      <c r="C22" s="486"/>
      <c r="D22" s="487"/>
      <c r="E22" s="488"/>
      <c r="F22" s="486">
        <f t="shared" si="5"/>
        <v>0</v>
      </c>
      <c r="G22" s="479" t="e">
        <f t="shared" si="2"/>
        <v>#DIV/0!</v>
      </c>
    </row>
    <row r="23" s="355" customFormat="1" hidden="1" spans="1:7">
      <c r="A23" s="485" t="s">
        <v>192</v>
      </c>
      <c r="B23" s="485" t="s">
        <v>193</v>
      </c>
      <c r="C23" s="486"/>
      <c r="D23" s="487"/>
      <c r="E23" s="488"/>
      <c r="F23" s="486">
        <f t="shared" si="5"/>
        <v>0</v>
      </c>
      <c r="G23" s="479" t="e">
        <f t="shared" si="2"/>
        <v>#DIV/0!</v>
      </c>
    </row>
    <row r="24" s="355" customFormat="1" spans="1:7">
      <c r="A24" s="485" t="s">
        <v>194</v>
      </c>
      <c r="B24" s="485" t="s">
        <v>195</v>
      </c>
      <c r="C24" s="486">
        <v>2500</v>
      </c>
      <c r="D24" s="487">
        <v>3500</v>
      </c>
      <c r="E24" s="488">
        <v>-382</v>
      </c>
      <c r="F24" s="486">
        <f t="shared" si="5"/>
        <v>3118</v>
      </c>
      <c r="G24" s="479">
        <f t="shared" si="2"/>
        <v>24.72</v>
      </c>
    </row>
    <row r="25" s="355" customFormat="1" spans="1:7">
      <c r="A25" s="485" t="s">
        <v>196</v>
      </c>
      <c r="B25" s="485" t="s">
        <v>197</v>
      </c>
      <c r="C25" s="486">
        <v>20552</v>
      </c>
      <c r="D25" s="487">
        <v>17600</v>
      </c>
      <c r="E25" s="488">
        <v>1247</v>
      </c>
      <c r="F25" s="486">
        <f t="shared" si="5"/>
        <v>18847</v>
      </c>
      <c r="G25" s="479">
        <f t="shared" si="2"/>
        <v>-8.29602958349552</v>
      </c>
    </row>
    <row r="26" s="355" customFormat="1" spans="1:7">
      <c r="A26" s="489">
        <v>10120</v>
      </c>
      <c r="B26" s="485" t="s">
        <v>198</v>
      </c>
      <c r="C26" s="486">
        <v>136</v>
      </c>
      <c r="D26" s="487">
        <v>130</v>
      </c>
      <c r="E26" s="488">
        <v>14</v>
      </c>
      <c r="F26" s="486">
        <f t="shared" si="5"/>
        <v>144</v>
      </c>
      <c r="G26" s="479">
        <f t="shared" si="2"/>
        <v>5.88235294117647</v>
      </c>
    </row>
    <row r="27" s="355" customFormat="1" spans="1:7">
      <c r="A27" s="485" t="s">
        <v>199</v>
      </c>
      <c r="B27" s="485" t="s">
        <v>200</v>
      </c>
      <c r="C27" s="486">
        <v>84</v>
      </c>
      <c r="D27" s="487"/>
      <c r="E27" s="488">
        <v>56</v>
      </c>
      <c r="F27" s="486">
        <f t="shared" ref="F27:F71" si="6">D27+E27</f>
        <v>56</v>
      </c>
      <c r="G27" s="479"/>
    </row>
    <row r="28" s="355" customFormat="1" spans="1:7">
      <c r="A28" s="490" t="s">
        <v>201</v>
      </c>
      <c r="B28" s="490" t="s">
        <v>202</v>
      </c>
      <c r="C28" s="491">
        <v>33104</v>
      </c>
      <c r="D28" s="491">
        <f>SUM(D29,D59,D60,D62,D65,D66,D69,D71)</f>
        <v>39600</v>
      </c>
      <c r="E28" s="492">
        <f>SUM(E29,E59,E60,E62,E65,E66,E69,E71)</f>
        <v>20400.163621</v>
      </c>
      <c r="F28" s="492">
        <f>SUM(F29,F59,F60,F62,F65,F66,F69,F71)</f>
        <v>60000.163621</v>
      </c>
      <c r="G28" s="479">
        <f>SUM(F28/C28-1)*100</f>
        <v>81.2474734805461</v>
      </c>
    </row>
    <row r="29" s="355" customFormat="1" ht="14" customHeight="1" spans="1:7">
      <c r="A29" s="485" t="s">
        <v>203</v>
      </c>
      <c r="B29" s="485" t="s">
        <v>204</v>
      </c>
      <c r="C29" s="487">
        <f>SUM(C30:C53)</f>
        <v>15441</v>
      </c>
      <c r="D29" s="487">
        <f>SUM(D30:D53)</f>
        <v>8404</v>
      </c>
      <c r="E29" s="493">
        <f>SUM(E30:E53)</f>
        <v>6563.553179</v>
      </c>
      <c r="F29" s="493">
        <f>SUM(F30:F53)</f>
        <v>14967.553179</v>
      </c>
      <c r="G29" s="479">
        <f>SUM(F29/C29-1)*100</f>
        <v>-3.06616683504956</v>
      </c>
    </row>
    <row r="30" s="355" customFormat="1" ht="12" customHeight="1" spans="1:7">
      <c r="A30" s="485" t="s">
        <v>205</v>
      </c>
      <c r="B30" s="485" t="s">
        <v>206</v>
      </c>
      <c r="C30" s="487">
        <f>SUM(C31)</f>
        <v>0</v>
      </c>
      <c r="D30" s="487">
        <f>SUM(D31)</f>
        <v>0</v>
      </c>
      <c r="E30" s="488"/>
      <c r="F30" s="486">
        <f t="shared" si="6"/>
        <v>0</v>
      </c>
      <c r="G30" s="479"/>
    </row>
    <row r="31" s="355" customFormat="1" ht="2" hidden="1" customHeight="1" spans="1:7">
      <c r="A31" s="485" t="s">
        <v>207</v>
      </c>
      <c r="B31" s="485" t="s">
        <v>206</v>
      </c>
      <c r="C31" s="487"/>
      <c r="D31" s="487"/>
      <c r="E31" s="488"/>
      <c r="F31" s="486">
        <f t="shared" si="6"/>
        <v>0</v>
      </c>
      <c r="G31" s="479"/>
    </row>
    <row r="32" s="355" customFormat="1" ht="15" hidden="1" customHeight="1" spans="1:7">
      <c r="A32" s="485" t="s">
        <v>208</v>
      </c>
      <c r="B32" s="485" t="s">
        <v>209</v>
      </c>
      <c r="C32" s="487"/>
      <c r="D32" s="487"/>
      <c r="E32" s="488"/>
      <c r="F32" s="486">
        <f t="shared" si="6"/>
        <v>0</v>
      </c>
      <c r="G32" s="479"/>
    </row>
    <row r="33" s="355" customFormat="1" ht="15" hidden="1" customHeight="1" spans="1:7">
      <c r="A33" s="485" t="s">
        <v>210</v>
      </c>
      <c r="B33" s="485" t="s">
        <v>211</v>
      </c>
      <c r="C33" s="487">
        <f>SUM(C35)</f>
        <v>0</v>
      </c>
      <c r="D33" s="487">
        <f>SUM(D35)</f>
        <v>0</v>
      </c>
      <c r="E33" s="488"/>
      <c r="F33" s="486">
        <f t="shared" si="6"/>
        <v>0</v>
      </c>
      <c r="G33" s="479"/>
    </row>
    <row r="34" s="355" customFormat="1" ht="15" hidden="1" customHeight="1" spans="1:7">
      <c r="A34" s="485" t="s">
        <v>212</v>
      </c>
      <c r="B34" s="485" t="s">
        <v>213</v>
      </c>
      <c r="C34" s="487"/>
      <c r="D34" s="487"/>
      <c r="E34" s="488"/>
      <c r="F34" s="486">
        <f t="shared" si="6"/>
        <v>0</v>
      </c>
      <c r="G34" s="479"/>
    </row>
    <row r="35" s="355" customFormat="1" ht="15" customHeight="1" spans="1:7">
      <c r="A35" s="485" t="s">
        <v>214</v>
      </c>
      <c r="B35" s="485" t="s">
        <v>215</v>
      </c>
      <c r="C35" s="487"/>
      <c r="D35" s="487"/>
      <c r="E35" s="488"/>
      <c r="F35" s="486">
        <f t="shared" si="6"/>
        <v>0</v>
      </c>
      <c r="G35" s="479"/>
    </row>
    <row r="36" s="355" customFormat="1" ht="15" customHeight="1" spans="1:7">
      <c r="A36" s="485" t="s">
        <v>216</v>
      </c>
      <c r="B36" s="485" t="s">
        <v>217</v>
      </c>
      <c r="C36" s="486">
        <v>3144</v>
      </c>
      <c r="D36" s="487">
        <v>3000</v>
      </c>
      <c r="E36" s="488">
        <v>-500</v>
      </c>
      <c r="F36" s="486">
        <f t="shared" si="6"/>
        <v>2500</v>
      </c>
      <c r="G36" s="479">
        <f>SUM(F36/C36-1)*100</f>
        <v>-20.4834605597964</v>
      </c>
    </row>
    <row r="37" s="355" customFormat="1" ht="15" customHeight="1" spans="1:7">
      <c r="A37" s="485" t="s">
        <v>218</v>
      </c>
      <c r="B37" s="485" t="s">
        <v>219</v>
      </c>
      <c r="C37" s="487"/>
      <c r="D37" s="487">
        <f>SUM(D38:D39)</f>
        <v>0</v>
      </c>
      <c r="E37" s="488"/>
      <c r="F37" s="486">
        <f t="shared" si="6"/>
        <v>0</v>
      </c>
      <c r="G37" s="479"/>
    </row>
    <row r="38" s="355" customFormat="1" ht="15" customHeight="1" spans="1:7">
      <c r="A38" s="485" t="s">
        <v>220</v>
      </c>
      <c r="B38" s="485" t="s">
        <v>221</v>
      </c>
      <c r="C38" s="486"/>
      <c r="D38" s="487"/>
      <c r="E38" s="488"/>
      <c r="F38" s="486">
        <f t="shared" si="6"/>
        <v>0</v>
      </c>
      <c r="G38" s="479"/>
    </row>
    <row r="39" s="355" customFormat="1" ht="15" hidden="1" customHeight="1" spans="1:7">
      <c r="A39" s="485" t="s">
        <v>222</v>
      </c>
      <c r="B39" s="485" t="s">
        <v>223</v>
      </c>
      <c r="C39" s="486"/>
      <c r="D39" s="487"/>
      <c r="E39" s="488"/>
      <c r="F39" s="486">
        <f t="shared" si="6"/>
        <v>0</v>
      </c>
      <c r="G39" s="479"/>
    </row>
    <row r="40" s="355" customFormat="1" ht="15" hidden="1" customHeight="1" spans="1:7">
      <c r="A40" s="485" t="s">
        <v>224</v>
      </c>
      <c r="B40" s="485" t="s">
        <v>225</v>
      </c>
      <c r="C40" s="494"/>
      <c r="D40" s="487"/>
      <c r="E40" s="488"/>
      <c r="F40" s="486">
        <f t="shared" si="6"/>
        <v>0</v>
      </c>
      <c r="G40" s="479"/>
    </row>
    <row r="41" s="355" customFormat="1" ht="15" hidden="1" customHeight="1" spans="1:7">
      <c r="A41" s="485" t="s">
        <v>226</v>
      </c>
      <c r="B41" s="485" t="s">
        <v>227</v>
      </c>
      <c r="C41" s="495"/>
      <c r="D41" s="487"/>
      <c r="E41" s="488"/>
      <c r="F41" s="486">
        <f t="shared" si="6"/>
        <v>0</v>
      </c>
      <c r="G41" s="479"/>
    </row>
    <row r="42" s="355" customFormat="1" ht="15" hidden="1" customHeight="1" spans="1:7">
      <c r="A42" s="485" t="s">
        <v>228</v>
      </c>
      <c r="B42" s="485" t="s">
        <v>229</v>
      </c>
      <c r="C42" s="494"/>
      <c r="D42" s="487"/>
      <c r="E42" s="488"/>
      <c r="F42" s="486">
        <f t="shared" si="6"/>
        <v>0</v>
      </c>
      <c r="G42" s="479"/>
    </row>
    <row r="43" s="355" customFormat="1" ht="15" hidden="1" customHeight="1" spans="1:7">
      <c r="A43" s="485" t="s">
        <v>230</v>
      </c>
      <c r="B43" s="485" t="s">
        <v>221</v>
      </c>
      <c r="C43" s="494"/>
      <c r="D43" s="487"/>
      <c r="E43" s="488"/>
      <c r="F43" s="486">
        <f t="shared" si="6"/>
        <v>0</v>
      </c>
      <c r="G43" s="479"/>
    </row>
    <row r="44" s="355" customFormat="1" ht="15" hidden="1" customHeight="1" spans="1:7">
      <c r="A44" s="485" t="s">
        <v>231</v>
      </c>
      <c r="B44" s="485" t="s">
        <v>223</v>
      </c>
      <c r="C44" s="494"/>
      <c r="D44" s="487"/>
      <c r="E44" s="488"/>
      <c r="F44" s="486">
        <f t="shared" si="6"/>
        <v>0</v>
      </c>
      <c r="G44" s="479"/>
    </row>
    <row r="45" s="355" customFormat="1" ht="15" hidden="1" customHeight="1" spans="1:7">
      <c r="A45" s="485" t="s">
        <v>232</v>
      </c>
      <c r="B45" s="485" t="s">
        <v>233</v>
      </c>
      <c r="C45" s="494"/>
      <c r="D45" s="487"/>
      <c r="E45" s="488"/>
      <c r="F45" s="486">
        <f t="shared" si="6"/>
        <v>0</v>
      </c>
      <c r="G45" s="479"/>
    </row>
    <row r="46" s="355" customFormat="1" ht="15" customHeight="1" spans="1:7">
      <c r="A46" s="485" t="s">
        <v>234</v>
      </c>
      <c r="B46" s="485" t="s">
        <v>235</v>
      </c>
      <c r="C46" s="494"/>
      <c r="D46" s="487"/>
      <c r="E46" s="488"/>
      <c r="F46" s="486">
        <f t="shared" si="6"/>
        <v>0</v>
      </c>
      <c r="G46" s="479"/>
    </row>
    <row r="47" s="355" customFormat="1" spans="1:7">
      <c r="A47" s="485" t="s">
        <v>236</v>
      </c>
      <c r="B47" s="485" t="s">
        <v>237</v>
      </c>
      <c r="C47" s="486">
        <v>1904</v>
      </c>
      <c r="D47" s="487">
        <v>1916</v>
      </c>
      <c r="E47" s="496">
        <v>-869.532886</v>
      </c>
      <c r="F47" s="497">
        <f t="shared" si="6"/>
        <v>1046.467114</v>
      </c>
      <c r="G47" s="479">
        <f>SUM(F47/C47-1)*100</f>
        <v>-45.0384919117647</v>
      </c>
    </row>
    <row r="48" s="355" customFormat="1" spans="1:7">
      <c r="A48" s="485" t="s">
        <v>238</v>
      </c>
      <c r="B48" s="485" t="s">
        <v>239</v>
      </c>
      <c r="C48" s="486"/>
      <c r="D48" s="487"/>
      <c r="E48" s="488"/>
      <c r="F48" s="486">
        <f t="shared" si="6"/>
        <v>0</v>
      </c>
      <c r="G48" s="479"/>
    </row>
    <row r="49" s="355" customFormat="1" spans="1:7">
      <c r="A49" s="485" t="s">
        <v>240</v>
      </c>
      <c r="B49" s="485" t="s">
        <v>241</v>
      </c>
      <c r="C49" s="486"/>
      <c r="D49" s="487"/>
      <c r="E49" s="488"/>
      <c r="F49" s="486">
        <f t="shared" si="6"/>
        <v>0</v>
      </c>
      <c r="G49" s="479"/>
    </row>
    <row r="50" s="355" customFormat="1" spans="1:7">
      <c r="A50" s="485" t="s">
        <v>242</v>
      </c>
      <c r="B50" s="485" t="s">
        <v>243</v>
      </c>
      <c r="C50" s="486"/>
      <c r="D50" s="487"/>
      <c r="E50" s="488"/>
      <c r="F50" s="486">
        <f t="shared" si="6"/>
        <v>0</v>
      </c>
      <c r="G50" s="479"/>
    </row>
    <row r="51" s="355" customFormat="1" spans="1:7">
      <c r="A51" s="485" t="s">
        <v>244</v>
      </c>
      <c r="B51" s="485" t="s">
        <v>245</v>
      </c>
      <c r="C51" s="486">
        <v>10393</v>
      </c>
      <c r="D51" s="487">
        <v>3486</v>
      </c>
      <c r="E51" s="496">
        <v>319.6015</v>
      </c>
      <c r="F51" s="496">
        <f t="shared" si="6"/>
        <v>3805.6015</v>
      </c>
      <c r="G51" s="479"/>
    </row>
    <row r="52" s="355" customFormat="1" spans="1:7">
      <c r="A52" s="485" t="s">
        <v>246</v>
      </c>
      <c r="B52" s="485" t="s">
        <v>247</v>
      </c>
      <c r="C52" s="487"/>
      <c r="D52" s="487"/>
      <c r="E52" s="488"/>
      <c r="F52" s="486">
        <f t="shared" si="6"/>
        <v>0</v>
      </c>
      <c r="G52" s="479"/>
    </row>
    <row r="53" s="355" customFormat="1" spans="1:7">
      <c r="A53" s="485" t="s">
        <v>248</v>
      </c>
      <c r="B53" s="485" t="s">
        <v>249</v>
      </c>
      <c r="C53" s="487">
        <f>SUM(C54:C58)</f>
        <v>0</v>
      </c>
      <c r="D53" s="487">
        <f>SUM(D54:D58)</f>
        <v>2</v>
      </c>
      <c r="E53" s="497">
        <f>SUM(E54:E58)</f>
        <v>7613.484565</v>
      </c>
      <c r="F53" s="497">
        <f>SUM(F54:F58)</f>
        <v>7615.484565</v>
      </c>
      <c r="G53" s="479"/>
    </row>
    <row r="54" s="355" customFormat="1" spans="1:7">
      <c r="A54" s="485" t="s">
        <v>250</v>
      </c>
      <c r="B54" s="485" t="s">
        <v>251</v>
      </c>
      <c r="C54" s="487"/>
      <c r="D54" s="487">
        <v>2</v>
      </c>
      <c r="E54" s="497">
        <v>-1.515435</v>
      </c>
      <c r="F54" s="497">
        <f t="shared" si="6"/>
        <v>0.484565</v>
      </c>
      <c r="G54" s="479"/>
    </row>
    <row r="55" s="355" customFormat="1" ht="18" customHeight="1" spans="1:7">
      <c r="A55" s="485" t="s">
        <v>252</v>
      </c>
      <c r="B55" s="485" t="s">
        <v>253</v>
      </c>
      <c r="C55" s="487"/>
      <c r="D55" s="487"/>
      <c r="E55" s="488">
        <v>7615</v>
      </c>
      <c r="F55" s="486">
        <f t="shared" si="6"/>
        <v>7615</v>
      </c>
      <c r="G55" s="479"/>
    </row>
    <row r="56" s="355" customFormat="1" ht="18" customHeight="1" spans="1:7">
      <c r="A56" s="485" t="s">
        <v>254</v>
      </c>
      <c r="B56" s="485" t="s">
        <v>255</v>
      </c>
      <c r="C56" s="487"/>
      <c r="D56" s="487"/>
      <c r="E56" s="488"/>
      <c r="F56" s="486">
        <f t="shared" si="6"/>
        <v>0</v>
      </c>
      <c r="G56" s="479"/>
    </row>
    <row r="57" s="355" customFormat="1" ht="18" customHeight="1" spans="1:7">
      <c r="A57" s="485" t="s">
        <v>256</v>
      </c>
      <c r="B57" s="485" t="s">
        <v>257</v>
      </c>
      <c r="C57" s="487"/>
      <c r="D57" s="487"/>
      <c r="E57" s="488"/>
      <c r="F57" s="486">
        <f t="shared" si="6"/>
        <v>0</v>
      </c>
      <c r="G57" s="479"/>
    </row>
    <row r="58" s="355" customFormat="1" ht="18" customHeight="1" spans="1:7">
      <c r="A58" s="485" t="s">
        <v>258</v>
      </c>
      <c r="B58" s="485" t="s">
        <v>249</v>
      </c>
      <c r="C58" s="487"/>
      <c r="D58" s="487"/>
      <c r="E58" s="488"/>
      <c r="F58" s="486">
        <f t="shared" si="6"/>
        <v>0</v>
      </c>
      <c r="G58" s="479"/>
    </row>
    <row r="59" s="355" customFormat="1" spans="1:7">
      <c r="A59" s="485" t="s">
        <v>259</v>
      </c>
      <c r="B59" s="485" t="s">
        <v>260</v>
      </c>
      <c r="C59" s="487">
        <v>2504</v>
      </c>
      <c r="D59" s="487">
        <v>3576</v>
      </c>
      <c r="E59" s="496">
        <v>2389.922072</v>
      </c>
      <c r="F59" s="496">
        <f t="shared" si="6"/>
        <v>5965.922072</v>
      </c>
      <c r="G59" s="479">
        <f>SUM(F59/C59-1)*100</f>
        <v>138.255673801917</v>
      </c>
    </row>
    <row r="60" s="355" customFormat="1" spans="1:7">
      <c r="A60" s="485" t="s">
        <v>261</v>
      </c>
      <c r="B60" s="485" t="s">
        <v>262</v>
      </c>
      <c r="C60" s="487">
        <v>7677</v>
      </c>
      <c r="D60" s="487">
        <v>17663</v>
      </c>
      <c r="E60" s="496">
        <v>2040.714138</v>
      </c>
      <c r="F60" s="496">
        <f t="shared" si="6"/>
        <v>19703.714138</v>
      </c>
      <c r="G60" s="479">
        <f>SUM(F60/C60-1)*100</f>
        <v>156.659035274196</v>
      </c>
    </row>
    <row r="61" s="355" customFormat="1" spans="1:7">
      <c r="A61" s="485"/>
      <c r="B61" s="485" t="s">
        <v>263</v>
      </c>
      <c r="C61" s="487"/>
      <c r="D61" s="487"/>
      <c r="E61" s="488"/>
      <c r="F61" s="486">
        <f t="shared" si="6"/>
        <v>0</v>
      </c>
      <c r="G61" s="479"/>
    </row>
    <row r="62" s="355" customFormat="1" spans="1:7">
      <c r="A62" s="485" t="s">
        <v>264</v>
      </c>
      <c r="B62" s="485" t="s">
        <v>265</v>
      </c>
      <c r="C62" s="487"/>
      <c r="D62" s="487"/>
      <c r="E62" s="488"/>
      <c r="F62" s="486">
        <f t="shared" si="6"/>
        <v>0</v>
      </c>
      <c r="G62" s="479"/>
    </row>
    <row r="63" s="355" customFormat="1" spans="1:7">
      <c r="A63" s="485" t="s">
        <v>266</v>
      </c>
      <c r="B63" s="485" t="s">
        <v>267</v>
      </c>
      <c r="C63" s="487"/>
      <c r="D63" s="487"/>
      <c r="E63" s="488"/>
      <c r="F63" s="486">
        <f t="shared" si="6"/>
        <v>0</v>
      </c>
      <c r="G63" s="479"/>
    </row>
    <row r="64" s="355" customFormat="1" spans="1:7">
      <c r="A64" s="485" t="s">
        <v>268</v>
      </c>
      <c r="B64" s="485" t="s">
        <v>269</v>
      </c>
      <c r="C64" s="487"/>
      <c r="D64" s="487"/>
      <c r="E64" s="488"/>
      <c r="F64" s="486">
        <f t="shared" si="6"/>
        <v>0</v>
      </c>
      <c r="G64" s="479"/>
    </row>
    <row r="65" s="355" customFormat="1" spans="1:7">
      <c r="A65" s="485" t="s">
        <v>270</v>
      </c>
      <c r="B65" s="485" t="s">
        <v>271</v>
      </c>
      <c r="C65" s="487">
        <v>5839</v>
      </c>
      <c r="D65" s="487">
        <v>6435</v>
      </c>
      <c r="E65" s="496">
        <v>8384</v>
      </c>
      <c r="F65" s="496">
        <f t="shared" si="6"/>
        <v>14819</v>
      </c>
      <c r="G65" s="479">
        <f t="shared" ref="G65:G71" si="7">SUM(F65/C65-1)*100</f>
        <v>153.793457783867</v>
      </c>
    </row>
    <row r="66" s="355" customFormat="1" spans="1:7">
      <c r="A66" s="485" t="s">
        <v>272</v>
      </c>
      <c r="B66" s="485" t="s">
        <v>273</v>
      </c>
      <c r="C66" s="487">
        <v>0</v>
      </c>
      <c r="D66" s="487">
        <v>6</v>
      </c>
      <c r="E66" s="496">
        <v>131.13</v>
      </c>
      <c r="F66" s="497">
        <f t="shared" si="6"/>
        <v>137.13</v>
      </c>
      <c r="G66" s="479"/>
    </row>
    <row r="67" s="355" customFormat="1" spans="1:7">
      <c r="A67" s="485" t="s">
        <v>274</v>
      </c>
      <c r="B67" s="485" t="s">
        <v>275</v>
      </c>
      <c r="C67" s="487"/>
      <c r="D67" s="487"/>
      <c r="E67" s="488"/>
      <c r="F67" s="486">
        <f t="shared" si="6"/>
        <v>0</v>
      </c>
      <c r="G67" s="479"/>
    </row>
    <row r="68" s="355" customFormat="1" spans="1:7">
      <c r="A68" s="485" t="s">
        <v>276</v>
      </c>
      <c r="B68" s="485" t="s">
        <v>277</v>
      </c>
      <c r="C68" s="487"/>
      <c r="D68" s="487">
        <v>6</v>
      </c>
      <c r="E68" s="488"/>
      <c r="F68" s="486">
        <f t="shared" si="6"/>
        <v>6</v>
      </c>
      <c r="G68" s="479"/>
    </row>
    <row r="69" s="355" customFormat="1" spans="1:7">
      <c r="A69" s="485" t="s">
        <v>278</v>
      </c>
      <c r="B69" s="485" t="s">
        <v>279</v>
      </c>
      <c r="C69" s="487">
        <v>238</v>
      </c>
      <c r="D69" s="487">
        <v>1012</v>
      </c>
      <c r="E69" s="496">
        <v>374.399656</v>
      </c>
      <c r="F69" s="496">
        <f t="shared" si="6"/>
        <v>1386.399656</v>
      </c>
      <c r="G69" s="479">
        <f t="shared" si="7"/>
        <v>482.520863865546</v>
      </c>
    </row>
    <row r="70" s="355" customFormat="1" spans="1:7">
      <c r="A70" s="485" t="s">
        <v>280</v>
      </c>
      <c r="B70" s="485" t="s">
        <v>281</v>
      </c>
      <c r="C70" s="487">
        <v>238</v>
      </c>
      <c r="D70" s="487">
        <v>1012</v>
      </c>
      <c r="E70" s="488"/>
      <c r="F70" s="486">
        <f t="shared" si="6"/>
        <v>1012</v>
      </c>
      <c r="G70" s="479">
        <f t="shared" si="7"/>
        <v>325.210084033613</v>
      </c>
    </row>
    <row r="71" s="355" customFormat="1" spans="1:7">
      <c r="A71" s="485" t="s">
        <v>282</v>
      </c>
      <c r="B71" s="485" t="s">
        <v>283</v>
      </c>
      <c r="C71" s="487">
        <v>1405</v>
      </c>
      <c r="D71" s="487">
        <v>2504</v>
      </c>
      <c r="E71" s="496">
        <v>516.444576</v>
      </c>
      <c r="F71" s="496">
        <f t="shared" si="6"/>
        <v>3020.444576</v>
      </c>
      <c r="G71" s="479">
        <f t="shared" si="7"/>
        <v>114.978261637011</v>
      </c>
    </row>
    <row r="72" s="355" customFormat="1" spans="1:7">
      <c r="A72" s="485"/>
      <c r="B72" s="485"/>
      <c r="C72" s="487"/>
      <c r="D72" s="487"/>
      <c r="E72" s="488"/>
      <c r="F72" s="486"/>
      <c r="G72" s="479"/>
    </row>
    <row r="73" s="355" customFormat="1" spans="1:7">
      <c r="A73" s="498" t="s">
        <v>284</v>
      </c>
      <c r="B73" s="498"/>
      <c r="C73" s="491">
        <f>SUM(C74,C77:C86,C89:C90,C96:C99,C119,C109:C110,C113:C116,C120:C121,C125:C132,C135:C138,C146,C148)</f>
        <v>301266</v>
      </c>
      <c r="D73" s="491">
        <f>SUM(D74,D77:D86,D89:D90,D96:D99,D119,D109:D110,D113:D116,D120:D121,D125:D132,D135:D138,D146,D148)</f>
        <v>311552</v>
      </c>
      <c r="E73" s="492">
        <f>SUM(E74,E77:E86,E89:E90,E96:E99,E119,E109:E110,E113:E116,E120:E121,E125:E132,E135:E138,E146,E148)</f>
        <v>-62509.548555</v>
      </c>
      <c r="F73" s="492">
        <f>SUM(F74,F77:F86,F89:F90,F96:F99,F119,F109:F110,F113:F116,F120:F121,F125:F132,F135:F138,F146,F148)</f>
        <v>249042.451445</v>
      </c>
      <c r="G73" s="479">
        <f t="shared" ref="G73:G96" si="8">SUM(F73/C73-1)*100</f>
        <v>-17.3346970965857</v>
      </c>
    </row>
    <row r="74" s="355" customFormat="1" spans="1:7">
      <c r="A74" s="485" t="s">
        <v>285</v>
      </c>
      <c r="B74" s="485" t="s">
        <v>286</v>
      </c>
      <c r="C74" s="487"/>
      <c r="D74" s="487"/>
      <c r="E74" s="488"/>
      <c r="F74" s="486">
        <f t="shared" ref="F74:F137" si="9">D74+E74</f>
        <v>0</v>
      </c>
      <c r="G74" s="479"/>
    </row>
    <row r="75" s="355" customFormat="1" hidden="1" spans="1:7">
      <c r="A75" s="485" t="s">
        <v>287</v>
      </c>
      <c r="B75" s="485" t="s">
        <v>288</v>
      </c>
      <c r="C75" s="487"/>
      <c r="D75" s="487"/>
      <c r="E75" s="488"/>
      <c r="F75" s="486">
        <f t="shared" si="9"/>
        <v>0</v>
      </c>
      <c r="G75" s="479" t="e">
        <f t="shared" si="8"/>
        <v>#DIV/0!</v>
      </c>
    </row>
    <row r="76" s="355" customFormat="1" hidden="1" spans="1:7">
      <c r="A76" s="485" t="s">
        <v>289</v>
      </c>
      <c r="B76" s="485" t="s">
        <v>290</v>
      </c>
      <c r="C76" s="487"/>
      <c r="D76" s="487"/>
      <c r="E76" s="488"/>
      <c r="F76" s="486">
        <f t="shared" si="9"/>
        <v>0</v>
      </c>
      <c r="G76" s="479" t="e">
        <f t="shared" si="8"/>
        <v>#DIV/0!</v>
      </c>
    </row>
    <row r="77" s="355" customFormat="1" hidden="1" spans="1:7">
      <c r="A77" s="485" t="s">
        <v>291</v>
      </c>
      <c r="B77" s="485" t="s">
        <v>292</v>
      </c>
      <c r="C77" s="487"/>
      <c r="D77" s="487"/>
      <c r="E77" s="488"/>
      <c r="F77" s="486">
        <f t="shared" si="9"/>
        <v>0</v>
      </c>
      <c r="G77" s="479" t="e">
        <f t="shared" si="8"/>
        <v>#DIV/0!</v>
      </c>
    </row>
    <row r="78" s="355" customFormat="1" hidden="1" spans="1:7">
      <c r="A78" s="485" t="s">
        <v>293</v>
      </c>
      <c r="B78" s="485" t="s">
        <v>294</v>
      </c>
      <c r="C78" s="487"/>
      <c r="D78" s="487"/>
      <c r="E78" s="488"/>
      <c r="F78" s="486">
        <f t="shared" si="9"/>
        <v>0</v>
      </c>
      <c r="G78" s="479" t="e">
        <f t="shared" si="8"/>
        <v>#DIV/0!</v>
      </c>
    </row>
    <row r="79" s="355" customFormat="1" hidden="1" spans="1:7">
      <c r="A79" s="485" t="s">
        <v>295</v>
      </c>
      <c r="B79" s="485" t="s">
        <v>296</v>
      </c>
      <c r="C79" s="487"/>
      <c r="D79" s="487"/>
      <c r="E79" s="488"/>
      <c r="F79" s="486">
        <f t="shared" si="9"/>
        <v>0</v>
      </c>
      <c r="G79" s="479" t="e">
        <f t="shared" si="8"/>
        <v>#DIV/0!</v>
      </c>
    </row>
    <row r="80" s="355" customFormat="1" hidden="1" spans="1:7">
      <c r="A80" s="485" t="s">
        <v>297</v>
      </c>
      <c r="B80" s="485" t="s">
        <v>298</v>
      </c>
      <c r="C80" s="487"/>
      <c r="D80" s="487"/>
      <c r="E80" s="488"/>
      <c r="F80" s="486">
        <f t="shared" si="9"/>
        <v>0</v>
      </c>
      <c r="G80" s="479" t="e">
        <f t="shared" si="8"/>
        <v>#DIV/0!</v>
      </c>
    </row>
    <row r="81" s="355" customFormat="1" hidden="1" spans="1:7">
      <c r="A81" s="485" t="s">
        <v>299</v>
      </c>
      <c r="B81" s="485" t="s">
        <v>300</v>
      </c>
      <c r="C81" s="487"/>
      <c r="D81" s="487"/>
      <c r="E81" s="488"/>
      <c r="F81" s="486">
        <f t="shared" si="9"/>
        <v>0</v>
      </c>
      <c r="G81" s="479" t="e">
        <f t="shared" si="8"/>
        <v>#DIV/0!</v>
      </c>
    </row>
    <row r="82" s="355" customFormat="1" hidden="1" spans="1:7">
      <c r="A82" s="485" t="s">
        <v>301</v>
      </c>
      <c r="B82" s="485" t="s">
        <v>302</v>
      </c>
      <c r="C82" s="487"/>
      <c r="D82" s="487"/>
      <c r="E82" s="488"/>
      <c r="F82" s="486">
        <f t="shared" si="9"/>
        <v>0</v>
      </c>
      <c r="G82" s="479" t="e">
        <f t="shared" si="8"/>
        <v>#DIV/0!</v>
      </c>
    </row>
    <row r="83" s="355" customFormat="1" hidden="1" spans="1:7">
      <c r="A83" s="485" t="s">
        <v>303</v>
      </c>
      <c r="B83" s="485" t="s">
        <v>304</v>
      </c>
      <c r="C83" s="487"/>
      <c r="D83" s="487"/>
      <c r="E83" s="488"/>
      <c r="F83" s="486">
        <f t="shared" si="9"/>
        <v>0</v>
      </c>
      <c r="G83" s="479" t="e">
        <f t="shared" si="8"/>
        <v>#DIV/0!</v>
      </c>
    </row>
    <row r="84" s="355" customFormat="1" hidden="1" spans="1:7">
      <c r="A84" s="485" t="s">
        <v>305</v>
      </c>
      <c r="B84" s="485" t="s">
        <v>306</v>
      </c>
      <c r="C84" s="487"/>
      <c r="D84" s="487"/>
      <c r="E84" s="488"/>
      <c r="F84" s="486">
        <f t="shared" si="9"/>
        <v>0</v>
      </c>
      <c r="G84" s="479" t="e">
        <f t="shared" si="8"/>
        <v>#DIV/0!</v>
      </c>
    </row>
    <row r="85" s="355" customFormat="1" hidden="1" spans="1:7">
      <c r="A85" s="485" t="s">
        <v>307</v>
      </c>
      <c r="B85" s="485" t="s">
        <v>308</v>
      </c>
      <c r="C85" s="487"/>
      <c r="D85" s="487"/>
      <c r="E85" s="488"/>
      <c r="F85" s="486">
        <f t="shared" si="9"/>
        <v>0</v>
      </c>
      <c r="G85" s="479" t="e">
        <f t="shared" si="8"/>
        <v>#DIV/0!</v>
      </c>
    </row>
    <row r="86" s="355" customFormat="1" hidden="1" spans="1:7">
      <c r="A86" s="485" t="s">
        <v>309</v>
      </c>
      <c r="B86" s="485" t="s">
        <v>310</v>
      </c>
      <c r="C86" s="487">
        <f>SUM(C87:C88)</f>
        <v>0</v>
      </c>
      <c r="D86" s="487">
        <f>SUM(D87:D88)</f>
        <v>0</v>
      </c>
      <c r="E86" s="488"/>
      <c r="F86" s="486">
        <f t="shared" si="9"/>
        <v>0</v>
      </c>
      <c r="G86" s="479" t="e">
        <f t="shared" si="8"/>
        <v>#DIV/0!</v>
      </c>
    </row>
    <row r="87" s="355" customFormat="1" hidden="1" spans="1:7">
      <c r="A87" s="485" t="s">
        <v>311</v>
      </c>
      <c r="B87" s="485" t="s">
        <v>312</v>
      </c>
      <c r="C87" s="487"/>
      <c r="D87" s="487"/>
      <c r="E87" s="488"/>
      <c r="F87" s="486">
        <f t="shared" si="9"/>
        <v>0</v>
      </c>
      <c r="G87" s="479" t="e">
        <f t="shared" si="8"/>
        <v>#DIV/0!</v>
      </c>
    </row>
    <row r="88" s="355" customFormat="1" hidden="1" spans="1:7">
      <c r="A88" s="485" t="s">
        <v>313</v>
      </c>
      <c r="B88" s="485" t="s">
        <v>314</v>
      </c>
      <c r="C88" s="487"/>
      <c r="D88" s="487"/>
      <c r="E88" s="488"/>
      <c r="F88" s="486">
        <f t="shared" si="9"/>
        <v>0</v>
      </c>
      <c r="G88" s="479" t="e">
        <f t="shared" si="8"/>
        <v>#DIV/0!</v>
      </c>
    </row>
    <row r="89" s="355" customFormat="1" hidden="1" spans="1:7">
      <c r="A89" s="485" t="s">
        <v>315</v>
      </c>
      <c r="B89" s="485" t="s">
        <v>316</v>
      </c>
      <c r="C89" s="487"/>
      <c r="D89" s="487"/>
      <c r="E89" s="488"/>
      <c r="F89" s="486">
        <f t="shared" si="9"/>
        <v>0</v>
      </c>
      <c r="G89" s="479" t="e">
        <f t="shared" si="8"/>
        <v>#DIV/0!</v>
      </c>
    </row>
    <row r="90" s="355" customFormat="1" hidden="1" spans="1:7">
      <c r="A90" s="485" t="s">
        <v>317</v>
      </c>
      <c r="B90" s="485" t="s">
        <v>279</v>
      </c>
      <c r="C90" s="487">
        <f>SUM(C91:C95)</f>
        <v>0</v>
      </c>
      <c r="D90" s="487">
        <f>SUM(D91:D95)</f>
        <v>0</v>
      </c>
      <c r="E90" s="488"/>
      <c r="F90" s="486">
        <f t="shared" si="9"/>
        <v>0</v>
      </c>
      <c r="G90" s="479" t="e">
        <f t="shared" si="8"/>
        <v>#DIV/0!</v>
      </c>
    </row>
    <row r="91" s="355" customFormat="1" hidden="1" spans="1:7">
      <c r="A91" s="485" t="s">
        <v>318</v>
      </c>
      <c r="B91" s="485" t="s">
        <v>319</v>
      </c>
      <c r="C91" s="487"/>
      <c r="D91" s="487"/>
      <c r="E91" s="488"/>
      <c r="F91" s="486">
        <f t="shared" si="9"/>
        <v>0</v>
      </c>
      <c r="G91" s="479" t="e">
        <f t="shared" si="8"/>
        <v>#DIV/0!</v>
      </c>
    </row>
    <row r="92" s="355" customFormat="1" hidden="1" spans="1:7">
      <c r="A92" s="485" t="s">
        <v>320</v>
      </c>
      <c r="B92" s="485" t="s">
        <v>321</v>
      </c>
      <c r="C92" s="487"/>
      <c r="D92" s="487"/>
      <c r="E92" s="488"/>
      <c r="F92" s="486">
        <f t="shared" si="9"/>
        <v>0</v>
      </c>
      <c r="G92" s="479" t="e">
        <f t="shared" si="8"/>
        <v>#DIV/0!</v>
      </c>
    </row>
    <row r="93" s="355" customFormat="1" hidden="1" spans="1:7">
      <c r="A93" s="485" t="s">
        <v>322</v>
      </c>
      <c r="B93" s="465" t="s">
        <v>323</v>
      </c>
      <c r="C93" s="487"/>
      <c r="D93" s="487"/>
      <c r="E93" s="488"/>
      <c r="F93" s="486">
        <f t="shared" si="9"/>
        <v>0</v>
      </c>
      <c r="G93" s="479" t="e">
        <f t="shared" si="8"/>
        <v>#DIV/0!</v>
      </c>
    </row>
    <row r="94" s="355" customFormat="1" hidden="1" spans="1:7">
      <c r="A94" s="485" t="s">
        <v>324</v>
      </c>
      <c r="B94" s="485" t="s">
        <v>325</v>
      </c>
      <c r="C94" s="487"/>
      <c r="D94" s="487"/>
      <c r="E94" s="488"/>
      <c r="F94" s="486">
        <f t="shared" si="9"/>
        <v>0</v>
      </c>
      <c r="G94" s="479" t="e">
        <f t="shared" si="8"/>
        <v>#DIV/0!</v>
      </c>
    </row>
    <row r="95" s="355" customFormat="1" hidden="1" spans="1:7">
      <c r="A95" s="485" t="s">
        <v>326</v>
      </c>
      <c r="B95" s="485" t="s">
        <v>327</v>
      </c>
      <c r="C95" s="487"/>
      <c r="D95" s="487"/>
      <c r="E95" s="488"/>
      <c r="F95" s="486">
        <f t="shared" si="9"/>
        <v>0</v>
      </c>
      <c r="G95" s="479" t="e">
        <f t="shared" si="8"/>
        <v>#DIV/0!</v>
      </c>
    </row>
    <row r="96" s="355" customFormat="1" hidden="1" spans="1:7">
      <c r="A96" s="485" t="s">
        <v>328</v>
      </c>
      <c r="B96" s="485" t="s">
        <v>329</v>
      </c>
      <c r="C96" s="487"/>
      <c r="D96" s="487"/>
      <c r="E96" s="488"/>
      <c r="F96" s="486">
        <f t="shared" si="9"/>
        <v>0</v>
      </c>
      <c r="G96" s="479" t="e">
        <f t="shared" si="8"/>
        <v>#DIV/0!</v>
      </c>
    </row>
    <row r="97" s="355" customFormat="1" spans="1:7">
      <c r="A97" s="485" t="s">
        <v>330</v>
      </c>
      <c r="B97" s="485" t="s">
        <v>331</v>
      </c>
      <c r="C97" s="487"/>
      <c r="D97" s="487"/>
      <c r="E97" s="488"/>
      <c r="F97" s="486">
        <f t="shared" si="9"/>
        <v>0</v>
      </c>
      <c r="G97" s="479"/>
    </row>
    <row r="98" s="355" customFormat="1" spans="1:7">
      <c r="A98" s="485" t="s">
        <v>332</v>
      </c>
      <c r="B98" s="485" t="s">
        <v>333</v>
      </c>
      <c r="C98" s="487"/>
      <c r="D98" s="487"/>
      <c r="E98" s="488"/>
      <c r="F98" s="486">
        <f t="shared" si="9"/>
        <v>0</v>
      </c>
      <c r="G98" s="479"/>
    </row>
    <row r="99" s="355" customFormat="1" spans="1:7">
      <c r="A99" s="485" t="s">
        <v>334</v>
      </c>
      <c r="B99" s="485" t="s">
        <v>122</v>
      </c>
      <c r="C99" s="487">
        <v>275060</v>
      </c>
      <c r="D99" s="487">
        <f>SUM(D100:D108)</f>
        <v>297000</v>
      </c>
      <c r="E99" s="487">
        <f>SUM(E100:E108)</f>
        <v>-62259</v>
      </c>
      <c r="F99" s="487">
        <f>SUM(F100:F108)</f>
        <v>234741</v>
      </c>
      <c r="G99" s="479">
        <f t="shared" ref="G99:G102" si="10">SUM(F99/C99-1)*100</f>
        <v>-14.6582563804261</v>
      </c>
    </row>
    <row r="100" s="355" customFormat="1" spans="1:7">
      <c r="A100" s="485" t="s">
        <v>335</v>
      </c>
      <c r="B100" s="485" t="s">
        <v>336</v>
      </c>
      <c r="C100" s="486">
        <v>256674</v>
      </c>
      <c r="D100" s="487">
        <v>300000</v>
      </c>
      <c r="E100" s="488">
        <v>-74336</v>
      </c>
      <c r="F100" s="486">
        <f t="shared" si="9"/>
        <v>225664</v>
      </c>
      <c r="G100" s="479">
        <f t="shared" si="10"/>
        <v>-12.0814729968754</v>
      </c>
    </row>
    <row r="101" s="355" customFormat="1" spans="1:7">
      <c r="A101" s="485" t="s">
        <v>337</v>
      </c>
      <c r="B101" s="485" t="s">
        <v>338</v>
      </c>
      <c r="C101" s="486">
        <v>8347</v>
      </c>
      <c r="D101" s="487"/>
      <c r="E101" s="488">
        <v>2910</v>
      </c>
      <c r="F101" s="486">
        <f t="shared" si="9"/>
        <v>2910</v>
      </c>
      <c r="G101" s="479">
        <f t="shared" si="10"/>
        <v>-65.137175032946</v>
      </c>
    </row>
    <row r="102" s="355" customFormat="1" spans="1:7">
      <c r="A102" s="485" t="s">
        <v>339</v>
      </c>
      <c r="B102" s="485" t="s">
        <v>340</v>
      </c>
      <c r="C102" s="486">
        <v>2840</v>
      </c>
      <c r="D102" s="487"/>
      <c r="E102" s="488"/>
      <c r="F102" s="486">
        <f t="shared" si="9"/>
        <v>0</v>
      </c>
      <c r="G102" s="479">
        <f t="shared" si="10"/>
        <v>-100</v>
      </c>
    </row>
    <row r="103" s="355" customFormat="1" spans="1:7">
      <c r="A103" s="489">
        <v>103014890</v>
      </c>
      <c r="B103" s="485" t="s">
        <v>341</v>
      </c>
      <c r="C103" s="486"/>
      <c r="D103" s="487"/>
      <c r="E103" s="488"/>
      <c r="F103" s="486">
        <f t="shared" si="9"/>
        <v>0</v>
      </c>
      <c r="G103" s="479"/>
    </row>
    <row r="104" s="355" customFormat="1" spans="1:7">
      <c r="A104" s="489">
        <v>103014893</v>
      </c>
      <c r="B104" s="485" t="s">
        <v>342</v>
      </c>
      <c r="C104" s="486"/>
      <c r="D104" s="487"/>
      <c r="E104" s="488"/>
      <c r="F104" s="486">
        <f t="shared" si="9"/>
        <v>0</v>
      </c>
      <c r="G104" s="479"/>
    </row>
    <row r="105" s="355" customFormat="1" spans="1:7">
      <c r="A105" s="485">
        <v>103014894</v>
      </c>
      <c r="B105" s="485" t="s">
        <v>343</v>
      </c>
      <c r="C105" s="486"/>
      <c r="D105" s="487"/>
      <c r="E105" s="488"/>
      <c r="F105" s="486">
        <f t="shared" si="9"/>
        <v>0</v>
      </c>
      <c r="G105" s="479"/>
    </row>
    <row r="106" s="355" customFormat="1" spans="1:7">
      <c r="A106" s="485">
        <v>103014895</v>
      </c>
      <c r="B106" s="485" t="s">
        <v>344</v>
      </c>
      <c r="C106" s="486"/>
      <c r="D106" s="487"/>
      <c r="E106" s="488"/>
      <c r="F106" s="486">
        <f t="shared" si="9"/>
        <v>0</v>
      </c>
      <c r="G106" s="479"/>
    </row>
    <row r="107" s="355" customFormat="1" ht="15" customHeight="1" spans="1:7">
      <c r="A107" s="485" t="s">
        <v>345</v>
      </c>
      <c r="B107" s="485" t="s">
        <v>346</v>
      </c>
      <c r="C107" s="486">
        <v>-1546</v>
      </c>
      <c r="D107" s="487">
        <v>-3000</v>
      </c>
      <c r="E107" s="488">
        <v>1741</v>
      </c>
      <c r="F107" s="486">
        <f t="shared" si="9"/>
        <v>-1259</v>
      </c>
      <c r="G107" s="479">
        <f>SUM(F107/C107-1)*100</f>
        <v>-18.5640362225097</v>
      </c>
    </row>
    <row r="108" s="355" customFormat="1" ht="15" customHeight="1" spans="1:7">
      <c r="A108" s="485" t="s">
        <v>347</v>
      </c>
      <c r="B108" s="485" t="s">
        <v>348</v>
      </c>
      <c r="C108" s="486">
        <v>8745</v>
      </c>
      <c r="D108" s="487"/>
      <c r="E108" s="488">
        <v>7426</v>
      </c>
      <c r="F108" s="486">
        <f t="shared" si="9"/>
        <v>7426</v>
      </c>
      <c r="G108" s="479"/>
    </row>
    <row r="109" s="355" customFormat="1" ht="11" customHeight="1" spans="1:7">
      <c r="A109" s="485" t="s">
        <v>349</v>
      </c>
      <c r="B109" s="485" t="s">
        <v>350</v>
      </c>
      <c r="C109" s="487"/>
      <c r="D109" s="487"/>
      <c r="E109" s="488"/>
      <c r="F109" s="486">
        <f t="shared" si="9"/>
        <v>0</v>
      </c>
      <c r="G109" s="479"/>
    </row>
    <row r="110" s="355" customFormat="1" ht="15" hidden="1" customHeight="1" spans="1:7">
      <c r="A110" s="485" t="s">
        <v>351</v>
      </c>
      <c r="B110" s="485" t="s">
        <v>352</v>
      </c>
      <c r="C110" s="487">
        <f>SUM(C111:C112)</f>
        <v>0</v>
      </c>
      <c r="D110" s="487">
        <f>SUM(D111:D112)</f>
        <v>0</v>
      </c>
      <c r="E110" s="488"/>
      <c r="F110" s="486">
        <f t="shared" si="9"/>
        <v>0</v>
      </c>
      <c r="G110" s="479"/>
    </row>
    <row r="111" s="355" customFormat="1" ht="15" hidden="1" customHeight="1" spans="1:7">
      <c r="A111" s="485" t="s">
        <v>353</v>
      </c>
      <c r="B111" s="485" t="s">
        <v>354</v>
      </c>
      <c r="C111" s="487"/>
      <c r="D111" s="487"/>
      <c r="E111" s="488"/>
      <c r="F111" s="486">
        <f t="shared" si="9"/>
        <v>0</v>
      </c>
      <c r="G111" s="479"/>
    </row>
    <row r="112" s="355" customFormat="1" ht="15" hidden="1" customHeight="1" spans="1:7">
      <c r="A112" s="485" t="s">
        <v>355</v>
      </c>
      <c r="B112" s="485" t="s">
        <v>356</v>
      </c>
      <c r="C112" s="487"/>
      <c r="D112" s="487"/>
      <c r="E112" s="488"/>
      <c r="F112" s="486">
        <f t="shared" si="9"/>
        <v>0</v>
      </c>
      <c r="G112" s="479"/>
    </row>
    <row r="113" s="355" customFormat="1" ht="15" hidden="1" customHeight="1" spans="1:7">
      <c r="A113" s="485" t="s">
        <v>357</v>
      </c>
      <c r="B113" s="485" t="s">
        <v>358</v>
      </c>
      <c r="C113" s="487"/>
      <c r="D113" s="487"/>
      <c r="E113" s="488"/>
      <c r="F113" s="486">
        <f t="shared" si="9"/>
        <v>0</v>
      </c>
      <c r="G113" s="479"/>
    </row>
    <row r="114" s="355" customFormat="1" ht="15" hidden="1" customHeight="1" spans="1:7">
      <c r="A114" s="485" t="s">
        <v>359</v>
      </c>
      <c r="B114" s="485" t="s">
        <v>360</v>
      </c>
      <c r="C114" s="487"/>
      <c r="D114" s="487"/>
      <c r="E114" s="488"/>
      <c r="F114" s="486">
        <f t="shared" si="9"/>
        <v>0</v>
      </c>
      <c r="G114" s="479"/>
    </row>
    <row r="115" s="355" customFormat="1" ht="15" hidden="1" customHeight="1" spans="1:7">
      <c r="A115" s="485" t="s">
        <v>361</v>
      </c>
      <c r="B115" s="485" t="s">
        <v>362</v>
      </c>
      <c r="C115" s="487"/>
      <c r="D115" s="487"/>
      <c r="E115" s="488"/>
      <c r="F115" s="486">
        <f t="shared" si="9"/>
        <v>0</v>
      </c>
      <c r="G115" s="479"/>
    </row>
    <row r="116" s="355" customFormat="1" ht="15" hidden="1" customHeight="1" spans="1:7">
      <c r="A116" s="485" t="s">
        <v>363</v>
      </c>
      <c r="B116" s="485" t="s">
        <v>364</v>
      </c>
      <c r="C116" s="487">
        <f>SUM(C117:C118)</f>
        <v>0</v>
      </c>
      <c r="D116" s="487">
        <f>SUM(D117:D118)</f>
        <v>0</v>
      </c>
      <c r="E116" s="488"/>
      <c r="F116" s="486">
        <f t="shared" si="9"/>
        <v>0</v>
      </c>
      <c r="G116" s="479"/>
    </row>
    <row r="117" s="355" customFormat="1" ht="15" hidden="1" customHeight="1" spans="1:7">
      <c r="A117" s="485" t="s">
        <v>365</v>
      </c>
      <c r="B117" s="485" t="s">
        <v>366</v>
      </c>
      <c r="C117" s="487"/>
      <c r="D117" s="487"/>
      <c r="E117" s="488"/>
      <c r="F117" s="486">
        <f t="shared" si="9"/>
        <v>0</v>
      </c>
      <c r="G117" s="479"/>
    </row>
    <row r="118" s="355" customFormat="1" ht="15" customHeight="1" spans="1:7">
      <c r="A118" s="485" t="s">
        <v>367</v>
      </c>
      <c r="B118" s="485" t="s">
        <v>368</v>
      </c>
      <c r="C118" s="487"/>
      <c r="D118" s="487"/>
      <c r="E118" s="488"/>
      <c r="F118" s="486">
        <f t="shared" si="9"/>
        <v>0</v>
      </c>
      <c r="G118" s="479"/>
    </row>
    <row r="119" s="355" customFormat="1" ht="15" customHeight="1" spans="1:7">
      <c r="A119" s="485" t="s">
        <v>369</v>
      </c>
      <c r="B119" s="485" t="s">
        <v>123</v>
      </c>
      <c r="C119" s="487">
        <v>23362</v>
      </c>
      <c r="D119" s="487">
        <v>12052</v>
      </c>
      <c r="E119" s="488"/>
      <c r="F119" s="486">
        <f t="shared" si="9"/>
        <v>12052</v>
      </c>
      <c r="G119" s="479">
        <f>SUM(F119/C119-1)*100</f>
        <v>-48.4119510315898</v>
      </c>
    </row>
    <row r="120" s="355" customFormat="1" ht="12" customHeight="1" spans="1:7">
      <c r="A120" s="485" t="s">
        <v>370</v>
      </c>
      <c r="B120" s="485" t="s">
        <v>371</v>
      </c>
      <c r="C120" s="487"/>
      <c r="D120" s="487"/>
      <c r="E120" s="488"/>
      <c r="F120" s="486">
        <f t="shared" si="9"/>
        <v>0</v>
      </c>
      <c r="G120" s="479"/>
    </row>
    <row r="121" s="355" customFormat="1" hidden="1" spans="1:7">
      <c r="A121" s="485" t="s">
        <v>372</v>
      </c>
      <c r="B121" s="485" t="s">
        <v>373</v>
      </c>
      <c r="C121" s="487"/>
      <c r="D121" s="487"/>
      <c r="E121" s="488"/>
      <c r="F121" s="486">
        <f t="shared" si="9"/>
        <v>0</v>
      </c>
      <c r="G121" s="479"/>
    </row>
    <row r="122" s="355" customFormat="1" hidden="1" spans="1:7">
      <c r="A122" s="485" t="s">
        <v>374</v>
      </c>
      <c r="B122" s="485" t="s">
        <v>375</v>
      </c>
      <c r="C122" s="487"/>
      <c r="D122" s="487"/>
      <c r="E122" s="488"/>
      <c r="F122" s="486">
        <f t="shared" si="9"/>
        <v>0</v>
      </c>
      <c r="G122" s="479"/>
    </row>
    <row r="123" s="355" customFormat="1" hidden="1" spans="1:7">
      <c r="A123" s="485" t="s">
        <v>376</v>
      </c>
      <c r="B123" s="485" t="s">
        <v>377</v>
      </c>
      <c r="C123" s="487"/>
      <c r="D123" s="487"/>
      <c r="E123" s="488"/>
      <c r="F123" s="486">
        <f t="shared" si="9"/>
        <v>0</v>
      </c>
      <c r="G123" s="479"/>
    </row>
    <row r="124" s="355" customFormat="1" hidden="1" spans="1:7">
      <c r="A124" s="485" t="s">
        <v>378</v>
      </c>
      <c r="B124" s="485" t="s">
        <v>379</v>
      </c>
      <c r="C124" s="487"/>
      <c r="D124" s="487"/>
      <c r="E124" s="488"/>
      <c r="F124" s="486">
        <f t="shared" si="9"/>
        <v>0</v>
      </c>
      <c r="G124" s="479"/>
    </row>
    <row r="125" s="355" customFormat="1" hidden="1" spans="1:7">
      <c r="A125" s="485" t="s">
        <v>380</v>
      </c>
      <c r="B125" s="485" t="s">
        <v>381</v>
      </c>
      <c r="C125" s="487"/>
      <c r="D125" s="487"/>
      <c r="E125" s="488"/>
      <c r="F125" s="486">
        <f t="shared" si="9"/>
        <v>0</v>
      </c>
      <c r="G125" s="479"/>
    </row>
    <row r="126" s="355" customFormat="1" hidden="1" spans="1:7">
      <c r="A126" s="485" t="s">
        <v>382</v>
      </c>
      <c r="B126" s="485" t="s">
        <v>383</v>
      </c>
      <c r="C126" s="487"/>
      <c r="D126" s="487"/>
      <c r="E126" s="488"/>
      <c r="F126" s="486">
        <f t="shared" si="9"/>
        <v>0</v>
      </c>
      <c r="G126" s="479"/>
    </row>
    <row r="127" s="355" customFormat="1" hidden="1" spans="1:7">
      <c r="A127" s="485" t="s">
        <v>384</v>
      </c>
      <c r="B127" s="485" t="s">
        <v>385</v>
      </c>
      <c r="C127" s="487"/>
      <c r="D127" s="487"/>
      <c r="E127" s="488"/>
      <c r="F127" s="486">
        <f t="shared" si="9"/>
        <v>0</v>
      </c>
      <c r="G127" s="479"/>
    </row>
    <row r="128" s="355" customFormat="1" hidden="1" spans="1:7">
      <c r="A128" s="485" t="s">
        <v>386</v>
      </c>
      <c r="B128" s="485" t="s">
        <v>387</v>
      </c>
      <c r="C128" s="487"/>
      <c r="D128" s="487"/>
      <c r="E128" s="488"/>
      <c r="F128" s="486">
        <f t="shared" si="9"/>
        <v>0</v>
      </c>
      <c r="G128" s="479"/>
    </row>
    <row r="129" s="355" customFormat="1" hidden="1" spans="1:7">
      <c r="A129" s="485" t="s">
        <v>388</v>
      </c>
      <c r="B129" s="485" t="s">
        <v>389</v>
      </c>
      <c r="C129" s="487"/>
      <c r="D129" s="487"/>
      <c r="E129" s="488"/>
      <c r="F129" s="486">
        <f t="shared" si="9"/>
        <v>0</v>
      </c>
      <c r="G129" s="479"/>
    </row>
    <row r="130" s="355" customFormat="1" hidden="1" spans="1:7">
      <c r="A130" s="485" t="s">
        <v>390</v>
      </c>
      <c r="B130" s="485" t="s">
        <v>391</v>
      </c>
      <c r="C130" s="487"/>
      <c r="D130" s="487"/>
      <c r="E130" s="488"/>
      <c r="F130" s="486">
        <f t="shared" si="9"/>
        <v>0</v>
      </c>
      <c r="G130" s="479"/>
    </row>
    <row r="131" s="355" customFormat="1" hidden="1" spans="1:7">
      <c r="A131" s="485" t="s">
        <v>392</v>
      </c>
      <c r="B131" s="485" t="s">
        <v>393</v>
      </c>
      <c r="C131" s="487"/>
      <c r="D131" s="487"/>
      <c r="E131" s="488"/>
      <c r="F131" s="486">
        <f t="shared" si="9"/>
        <v>0</v>
      </c>
      <c r="G131" s="479"/>
    </row>
    <row r="132" s="355" customFormat="1" hidden="1" spans="1:7">
      <c r="A132" s="485" t="s">
        <v>394</v>
      </c>
      <c r="B132" s="485" t="s">
        <v>395</v>
      </c>
      <c r="C132" s="487"/>
      <c r="D132" s="487"/>
      <c r="E132" s="488"/>
      <c r="F132" s="486">
        <f t="shared" si="9"/>
        <v>0</v>
      </c>
      <c r="G132" s="479"/>
    </row>
    <row r="133" s="355" customFormat="1" hidden="1" spans="1:7">
      <c r="A133" s="485" t="s">
        <v>396</v>
      </c>
      <c r="B133" s="485" t="s">
        <v>397</v>
      </c>
      <c r="C133" s="487"/>
      <c r="D133" s="487"/>
      <c r="E133" s="488"/>
      <c r="F133" s="486">
        <f t="shared" si="9"/>
        <v>0</v>
      </c>
      <c r="G133" s="479"/>
    </row>
    <row r="134" s="355" customFormat="1" hidden="1" spans="1:7">
      <c r="A134" s="485" t="s">
        <v>398</v>
      </c>
      <c r="B134" s="485" t="s">
        <v>399</v>
      </c>
      <c r="C134" s="487"/>
      <c r="D134" s="487"/>
      <c r="E134" s="488"/>
      <c r="F134" s="486">
        <f t="shared" si="9"/>
        <v>0</v>
      </c>
      <c r="G134" s="479"/>
    </row>
    <row r="135" s="355" customFormat="1" spans="1:7">
      <c r="A135" s="485" t="s">
        <v>400</v>
      </c>
      <c r="B135" s="485" t="s">
        <v>401</v>
      </c>
      <c r="C135" s="487"/>
      <c r="D135" s="487"/>
      <c r="E135" s="488"/>
      <c r="F135" s="486">
        <f t="shared" si="9"/>
        <v>0</v>
      </c>
      <c r="G135" s="479"/>
    </row>
    <row r="136" s="355" customFormat="1" spans="1:7">
      <c r="A136" s="485" t="s">
        <v>402</v>
      </c>
      <c r="B136" s="485" t="s">
        <v>403</v>
      </c>
      <c r="C136" s="487"/>
      <c r="D136" s="487"/>
      <c r="E136" s="488"/>
      <c r="F136" s="486">
        <f t="shared" si="9"/>
        <v>0</v>
      </c>
      <c r="G136" s="479"/>
    </row>
    <row r="137" s="355" customFormat="1" spans="1:7">
      <c r="A137" s="485" t="s">
        <v>404</v>
      </c>
      <c r="B137" s="485" t="s">
        <v>405</v>
      </c>
      <c r="C137" s="487">
        <v>2844</v>
      </c>
      <c r="D137" s="487">
        <v>2500</v>
      </c>
      <c r="E137" s="488">
        <v>-900</v>
      </c>
      <c r="F137" s="486">
        <f t="shared" si="9"/>
        <v>1600</v>
      </c>
      <c r="G137" s="479">
        <f>SUM(F137/C137-1)*100</f>
        <v>-43.7412095639944</v>
      </c>
    </row>
    <row r="138" s="355" customFormat="1" spans="1:7">
      <c r="A138" s="485" t="s">
        <v>406</v>
      </c>
      <c r="B138" s="485" t="s">
        <v>407</v>
      </c>
      <c r="C138" s="487">
        <v>0</v>
      </c>
      <c r="D138" s="487"/>
      <c r="E138" s="487"/>
      <c r="F138" s="486">
        <f t="shared" ref="F138:F151" si="11">D138+E138</f>
        <v>0</v>
      </c>
      <c r="G138" s="479"/>
    </row>
    <row r="139" s="355" customFormat="1" spans="1:7">
      <c r="A139" s="485" t="s">
        <v>408</v>
      </c>
      <c r="B139" s="485" t="s">
        <v>409</v>
      </c>
      <c r="C139" s="487"/>
      <c r="D139" s="487"/>
      <c r="E139" s="487"/>
      <c r="F139" s="486">
        <f t="shared" si="11"/>
        <v>0</v>
      </c>
      <c r="G139" s="479"/>
    </row>
    <row r="140" s="355" customFormat="1" hidden="1" spans="1:7">
      <c r="A140" s="485" t="s">
        <v>410</v>
      </c>
      <c r="B140" s="485" t="s">
        <v>411</v>
      </c>
      <c r="C140" s="487"/>
      <c r="D140" s="487"/>
      <c r="E140" s="487"/>
      <c r="F140" s="486">
        <f t="shared" si="11"/>
        <v>0</v>
      </c>
      <c r="G140" s="479"/>
    </row>
    <row r="141" s="355" customFormat="1" hidden="1" spans="1:7">
      <c r="A141" s="485" t="s">
        <v>412</v>
      </c>
      <c r="B141" s="485" t="s">
        <v>413</v>
      </c>
      <c r="C141" s="487"/>
      <c r="D141" s="487"/>
      <c r="E141" s="487"/>
      <c r="F141" s="486">
        <f t="shared" si="11"/>
        <v>0</v>
      </c>
      <c r="G141" s="479"/>
    </row>
    <row r="142" s="355" customFormat="1" hidden="1" spans="1:7">
      <c r="A142" s="485" t="s">
        <v>414</v>
      </c>
      <c r="B142" s="485" t="s">
        <v>415</v>
      </c>
      <c r="C142" s="487"/>
      <c r="D142" s="487"/>
      <c r="E142" s="487"/>
      <c r="F142" s="486">
        <f t="shared" si="11"/>
        <v>0</v>
      </c>
      <c r="G142" s="479"/>
    </row>
    <row r="143" s="355" customFormat="1" hidden="1" spans="1:7">
      <c r="A143" s="485" t="s">
        <v>416</v>
      </c>
      <c r="B143" s="485" t="s">
        <v>417</v>
      </c>
      <c r="C143" s="487"/>
      <c r="D143" s="487"/>
      <c r="E143" s="487"/>
      <c r="F143" s="486">
        <f t="shared" si="11"/>
        <v>0</v>
      </c>
      <c r="G143" s="479"/>
    </row>
    <row r="144" s="355" customFormat="1" hidden="1" spans="1:7">
      <c r="A144" s="485" t="s">
        <v>418</v>
      </c>
      <c r="B144" s="485" t="s">
        <v>419</v>
      </c>
      <c r="C144" s="487"/>
      <c r="D144" s="487"/>
      <c r="E144" s="487"/>
      <c r="F144" s="486">
        <f t="shared" si="11"/>
        <v>0</v>
      </c>
      <c r="G144" s="479"/>
    </row>
    <row r="145" s="355" customFormat="1" hidden="1" spans="1:7">
      <c r="A145" s="485" t="s">
        <v>420</v>
      </c>
      <c r="B145" s="485" t="s">
        <v>421</v>
      </c>
      <c r="C145" s="487"/>
      <c r="D145" s="487"/>
      <c r="E145" s="487"/>
      <c r="F145" s="486">
        <f t="shared" si="11"/>
        <v>0</v>
      </c>
      <c r="G145" s="479"/>
    </row>
    <row r="146" s="355" customFormat="1" spans="1:7">
      <c r="A146" s="485" t="s">
        <v>422</v>
      </c>
      <c r="B146" s="485" t="s">
        <v>423</v>
      </c>
      <c r="C146" s="487">
        <f>SUM(C147)</f>
        <v>0</v>
      </c>
      <c r="D146" s="487">
        <f>SUM(D147)</f>
        <v>0</v>
      </c>
      <c r="E146" s="497">
        <f>SUM(E147)</f>
        <v>649.451445</v>
      </c>
      <c r="F146" s="497">
        <f>SUM(F147)</f>
        <v>649.451445</v>
      </c>
      <c r="G146" s="479"/>
    </row>
    <row r="147" s="464" customFormat="1" spans="1:16382">
      <c r="A147" s="499">
        <v>103019998</v>
      </c>
      <c r="B147" s="499" t="s">
        <v>424</v>
      </c>
      <c r="C147" s="495">
        <v>0</v>
      </c>
      <c r="D147" s="495">
        <v>0</v>
      </c>
      <c r="E147" s="500">
        <v>649.451445</v>
      </c>
      <c r="F147" s="501">
        <f>D147+E147</f>
        <v>649.451445</v>
      </c>
      <c r="G147" s="479"/>
      <c r="IU147" s="509"/>
      <c r="IV147" s="509"/>
      <c r="IW147" s="509"/>
      <c r="IX147" s="509"/>
      <c r="IY147" s="509"/>
      <c r="IZ147" s="509"/>
      <c r="JA147" s="509"/>
      <c r="JB147" s="509"/>
      <c r="JC147" s="509"/>
      <c r="JD147" s="509"/>
      <c r="JE147" s="509"/>
      <c r="JF147" s="509"/>
      <c r="JG147" s="509"/>
      <c r="JH147" s="509"/>
      <c r="JI147" s="509"/>
      <c r="JJ147" s="509"/>
      <c r="JK147" s="509"/>
      <c r="JL147" s="509"/>
      <c r="JM147" s="509"/>
      <c r="JN147" s="509"/>
      <c r="JO147" s="509"/>
      <c r="JP147" s="509"/>
      <c r="JQ147" s="509"/>
      <c r="JR147" s="509"/>
      <c r="JS147" s="509"/>
      <c r="JT147" s="509"/>
      <c r="JU147" s="509"/>
      <c r="JV147" s="509"/>
      <c r="JW147" s="509"/>
      <c r="JX147" s="509"/>
      <c r="JY147" s="509"/>
      <c r="JZ147" s="509"/>
      <c r="KA147" s="509"/>
      <c r="KB147" s="509"/>
      <c r="KC147" s="509"/>
      <c r="KD147" s="509"/>
      <c r="KE147" s="509"/>
      <c r="KF147" s="509"/>
      <c r="KG147" s="509"/>
      <c r="KH147" s="509"/>
      <c r="KI147" s="509"/>
      <c r="KJ147" s="509"/>
      <c r="KK147" s="509"/>
      <c r="KL147" s="509"/>
      <c r="KM147" s="509"/>
      <c r="KN147" s="509"/>
      <c r="KO147" s="509"/>
      <c r="KP147" s="509"/>
      <c r="KQ147" s="509"/>
      <c r="KR147" s="509"/>
      <c r="KS147" s="509"/>
      <c r="KT147" s="509"/>
      <c r="KU147" s="509"/>
      <c r="KV147" s="509"/>
      <c r="KW147" s="509"/>
      <c r="KX147" s="509"/>
      <c r="KY147" s="509"/>
      <c r="KZ147" s="509"/>
      <c r="LA147" s="509"/>
      <c r="LB147" s="509"/>
      <c r="LC147" s="509"/>
      <c r="LD147" s="509"/>
      <c r="LE147" s="509"/>
      <c r="LF147" s="509"/>
      <c r="LG147" s="509"/>
      <c r="LH147" s="509"/>
      <c r="LI147" s="509"/>
      <c r="LJ147" s="509"/>
      <c r="LK147" s="509"/>
      <c r="LL147" s="509"/>
      <c r="LM147" s="509"/>
      <c r="LN147" s="509"/>
      <c r="LO147" s="509"/>
      <c r="LP147" s="509"/>
      <c r="LQ147" s="509"/>
      <c r="LR147" s="509"/>
      <c r="LS147" s="509"/>
      <c r="LT147" s="509"/>
      <c r="LU147" s="509"/>
      <c r="LV147" s="509"/>
      <c r="LW147" s="509"/>
      <c r="LX147" s="509"/>
      <c r="LY147" s="509"/>
      <c r="LZ147" s="509"/>
      <c r="MA147" s="509"/>
      <c r="MB147" s="509"/>
      <c r="MC147" s="509"/>
      <c r="MD147" s="509"/>
      <c r="ME147" s="509"/>
      <c r="MF147" s="509"/>
      <c r="MG147" s="509"/>
      <c r="MH147" s="509"/>
      <c r="MI147" s="509"/>
      <c r="MJ147" s="509"/>
      <c r="MK147" s="509"/>
      <c r="ML147" s="509"/>
      <c r="MM147" s="509"/>
      <c r="MN147" s="509"/>
      <c r="MO147" s="509"/>
      <c r="MP147" s="509"/>
      <c r="MQ147" s="509"/>
      <c r="MR147" s="509"/>
      <c r="MS147" s="509"/>
      <c r="MT147" s="509"/>
      <c r="MU147" s="509"/>
      <c r="MV147" s="509"/>
      <c r="MW147" s="509"/>
      <c r="MX147" s="509"/>
      <c r="MY147" s="509"/>
      <c r="MZ147" s="509"/>
      <c r="NA147" s="509"/>
      <c r="NB147" s="509"/>
      <c r="NC147" s="509"/>
      <c r="ND147" s="509"/>
      <c r="NE147" s="509"/>
      <c r="NF147" s="509"/>
      <c r="NG147" s="509"/>
      <c r="NH147" s="509"/>
      <c r="NI147" s="509"/>
      <c r="NJ147" s="509"/>
      <c r="NK147" s="509"/>
      <c r="NL147" s="509"/>
      <c r="NM147" s="509"/>
      <c r="NN147" s="509"/>
      <c r="NO147" s="509"/>
      <c r="NP147" s="509"/>
      <c r="NQ147" s="509"/>
      <c r="NR147" s="509"/>
      <c r="NS147" s="509"/>
      <c r="NT147" s="509"/>
      <c r="NU147" s="509"/>
      <c r="NV147" s="509"/>
      <c r="NW147" s="509"/>
      <c r="NX147" s="509"/>
      <c r="NY147" s="509"/>
      <c r="NZ147" s="509"/>
      <c r="OA147" s="509"/>
      <c r="OB147" s="509"/>
      <c r="OC147" s="509"/>
      <c r="OD147" s="509"/>
      <c r="OE147" s="509"/>
      <c r="OF147" s="509"/>
      <c r="OG147" s="509"/>
      <c r="OH147" s="509"/>
      <c r="OI147" s="509"/>
      <c r="OJ147" s="509"/>
      <c r="OK147" s="509"/>
      <c r="OL147" s="509"/>
      <c r="OM147" s="509"/>
      <c r="ON147" s="509"/>
      <c r="OO147" s="509"/>
      <c r="OP147" s="509"/>
      <c r="OQ147" s="509"/>
      <c r="OR147" s="509"/>
      <c r="OS147" s="509"/>
      <c r="OT147" s="509"/>
      <c r="OU147" s="509"/>
      <c r="OV147" s="509"/>
      <c r="OW147" s="509"/>
      <c r="OX147" s="509"/>
      <c r="OY147" s="509"/>
      <c r="OZ147" s="509"/>
      <c r="PA147" s="509"/>
      <c r="PB147" s="509"/>
      <c r="PC147" s="509"/>
      <c r="PD147" s="509"/>
      <c r="PE147" s="509"/>
      <c r="PF147" s="509"/>
      <c r="PG147" s="509"/>
      <c r="PH147" s="509"/>
      <c r="PI147" s="509"/>
      <c r="PJ147" s="509"/>
      <c r="PK147" s="509"/>
      <c r="PL147" s="509"/>
      <c r="PM147" s="509"/>
      <c r="PN147" s="509"/>
      <c r="PO147" s="509"/>
      <c r="PP147" s="509"/>
      <c r="PQ147" s="509"/>
      <c r="PR147" s="509"/>
      <c r="PS147" s="509"/>
      <c r="PT147" s="509"/>
      <c r="PU147" s="509"/>
      <c r="PV147" s="509"/>
      <c r="PW147" s="509"/>
      <c r="PX147" s="509"/>
      <c r="PY147" s="509"/>
      <c r="PZ147" s="509"/>
      <c r="QA147" s="509"/>
      <c r="QB147" s="509"/>
      <c r="QC147" s="509"/>
      <c r="QD147" s="509"/>
      <c r="QE147" s="509"/>
      <c r="QF147" s="509"/>
      <c r="QG147" s="509"/>
      <c r="QH147" s="509"/>
      <c r="QI147" s="509"/>
      <c r="QJ147" s="509"/>
      <c r="QK147" s="509"/>
      <c r="QL147" s="509"/>
      <c r="QM147" s="509"/>
      <c r="QN147" s="509"/>
      <c r="QO147" s="509"/>
      <c r="QP147" s="509"/>
      <c r="QQ147" s="509"/>
      <c r="QR147" s="509"/>
      <c r="QS147" s="509"/>
      <c r="QT147" s="509"/>
      <c r="QU147" s="509"/>
      <c r="QV147" s="509"/>
      <c r="QW147" s="509"/>
      <c r="QX147" s="509"/>
      <c r="QY147" s="509"/>
      <c r="QZ147" s="509"/>
      <c r="RA147" s="509"/>
      <c r="RB147" s="509"/>
      <c r="RC147" s="509"/>
      <c r="RD147" s="509"/>
      <c r="RE147" s="509"/>
      <c r="RF147" s="509"/>
      <c r="RG147" s="509"/>
      <c r="RH147" s="509"/>
      <c r="RI147" s="509"/>
      <c r="RJ147" s="509"/>
      <c r="RK147" s="509"/>
      <c r="RL147" s="509"/>
      <c r="RM147" s="509"/>
      <c r="RN147" s="509"/>
      <c r="RO147" s="509"/>
      <c r="RP147" s="509"/>
      <c r="RQ147" s="509"/>
      <c r="RR147" s="509"/>
      <c r="RS147" s="509"/>
      <c r="RT147" s="509"/>
      <c r="RU147" s="509"/>
      <c r="RV147" s="509"/>
      <c r="RW147" s="509"/>
      <c r="RX147" s="509"/>
      <c r="RY147" s="509"/>
      <c r="RZ147" s="509"/>
      <c r="SA147" s="509"/>
      <c r="SB147" s="509"/>
      <c r="SC147" s="509"/>
      <c r="SD147" s="509"/>
      <c r="SE147" s="509"/>
      <c r="SF147" s="509"/>
      <c r="SG147" s="509"/>
      <c r="SH147" s="509"/>
      <c r="SI147" s="509"/>
      <c r="SJ147" s="509"/>
      <c r="SK147" s="509"/>
      <c r="SL147" s="509"/>
      <c r="SM147" s="509"/>
      <c r="SN147" s="509"/>
      <c r="SO147" s="509"/>
      <c r="SP147" s="509"/>
      <c r="SQ147" s="509"/>
      <c r="SR147" s="509"/>
      <c r="SS147" s="509"/>
      <c r="ST147" s="509"/>
      <c r="SU147" s="509"/>
      <c r="SV147" s="509"/>
      <c r="SW147" s="509"/>
      <c r="SX147" s="509"/>
      <c r="SY147" s="509"/>
      <c r="SZ147" s="509"/>
      <c r="TA147" s="509"/>
      <c r="TB147" s="509"/>
      <c r="TC147" s="509"/>
      <c r="TD147" s="509"/>
      <c r="TE147" s="509"/>
      <c r="TF147" s="509"/>
      <c r="TG147" s="509"/>
      <c r="TH147" s="509"/>
      <c r="TI147" s="509"/>
      <c r="TJ147" s="509"/>
      <c r="TK147" s="509"/>
      <c r="TL147" s="509"/>
      <c r="TM147" s="509"/>
      <c r="TN147" s="509"/>
      <c r="TO147" s="509"/>
      <c r="TP147" s="509"/>
      <c r="TQ147" s="509"/>
      <c r="TR147" s="509"/>
      <c r="TS147" s="509"/>
      <c r="TT147" s="509"/>
      <c r="TU147" s="509"/>
      <c r="TV147" s="509"/>
      <c r="TW147" s="509"/>
      <c r="TX147" s="509"/>
      <c r="TY147" s="509"/>
      <c r="TZ147" s="509"/>
      <c r="UA147" s="509"/>
      <c r="UB147" s="509"/>
      <c r="UC147" s="509"/>
      <c r="UD147" s="509"/>
      <c r="UE147" s="509"/>
      <c r="UF147" s="509"/>
      <c r="UG147" s="509"/>
      <c r="UH147" s="509"/>
      <c r="UI147" s="509"/>
      <c r="UJ147" s="509"/>
      <c r="UK147" s="509"/>
      <c r="UL147" s="509"/>
      <c r="UM147" s="509"/>
      <c r="UN147" s="509"/>
      <c r="UO147" s="509"/>
      <c r="UP147" s="509"/>
      <c r="UQ147" s="509"/>
      <c r="UR147" s="509"/>
      <c r="US147" s="509"/>
      <c r="UT147" s="509"/>
      <c r="UU147" s="509"/>
      <c r="UV147" s="509"/>
      <c r="UW147" s="509"/>
      <c r="UX147" s="509"/>
      <c r="UY147" s="509"/>
      <c r="UZ147" s="509"/>
      <c r="VA147" s="509"/>
      <c r="VB147" s="509"/>
      <c r="VC147" s="509"/>
      <c r="VD147" s="509"/>
      <c r="VE147" s="509"/>
      <c r="VF147" s="509"/>
      <c r="VG147" s="509"/>
      <c r="VH147" s="509"/>
      <c r="VI147" s="509"/>
      <c r="VJ147" s="509"/>
      <c r="VK147" s="509"/>
      <c r="VL147" s="509"/>
      <c r="VM147" s="509"/>
      <c r="VN147" s="509"/>
      <c r="VO147" s="509"/>
      <c r="VP147" s="509"/>
      <c r="VQ147" s="509"/>
      <c r="VR147" s="509"/>
      <c r="VS147" s="509"/>
      <c r="VT147" s="509"/>
      <c r="VU147" s="509"/>
      <c r="VV147" s="509"/>
      <c r="VW147" s="509"/>
      <c r="VX147" s="509"/>
      <c r="VY147" s="509"/>
      <c r="VZ147" s="509"/>
      <c r="WA147" s="509"/>
      <c r="WB147" s="509"/>
      <c r="WC147" s="509"/>
      <c r="WD147" s="509"/>
      <c r="WE147" s="509"/>
      <c r="WF147" s="509"/>
      <c r="WG147" s="509"/>
      <c r="WH147" s="509"/>
      <c r="WI147" s="509"/>
      <c r="WJ147" s="509"/>
      <c r="WK147" s="509"/>
      <c r="WL147" s="509"/>
      <c r="WM147" s="509"/>
      <c r="WN147" s="509"/>
      <c r="WO147" s="509"/>
      <c r="WP147" s="509"/>
      <c r="WQ147" s="509"/>
      <c r="WR147" s="509"/>
      <c r="WS147" s="509"/>
      <c r="WT147" s="509"/>
      <c r="WU147" s="509"/>
      <c r="WV147" s="509"/>
      <c r="WW147" s="509"/>
      <c r="WX147" s="509"/>
      <c r="WY147" s="509"/>
      <c r="WZ147" s="509"/>
      <c r="XA147" s="509"/>
      <c r="XB147" s="509"/>
      <c r="XC147" s="509"/>
      <c r="XD147" s="509"/>
      <c r="XE147" s="509"/>
      <c r="XF147" s="509"/>
      <c r="XG147" s="509"/>
      <c r="XH147" s="509"/>
      <c r="XI147" s="509"/>
      <c r="XJ147" s="509"/>
      <c r="XK147" s="509"/>
      <c r="XL147" s="509"/>
      <c r="XM147" s="509"/>
      <c r="XN147" s="509"/>
      <c r="XO147" s="509"/>
      <c r="XP147" s="509"/>
      <c r="XQ147" s="509"/>
      <c r="XR147" s="509"/>
      <c r="XS147" s="509"/>
      <c r="XT147" s="509"/>
      <c r="XU147" s="509"/>
      <c r="XV147" s="509"/>
      <c r="XW147" s="509"/>
      <c r="XX147" s="509"/>
      <c r="XY147" s="509"/>
      <c r="XZ147" s="509"/>
      <c r="YA147" s="509"/>
      <c r="YB147" s="509"/>
      <c r="YC147" s="509"/>
      <c r="YD147" s="509"/>
      <c r="YE147" s="509"/>
      <c r="YF147" s="509"/>
      <c r="YG147" s="509"/>
      <c r="YH147" s="509"/>
      <c r="YI147" s="509"/>
      <c r="YJ147" s="509"/>
      <c r="YK147" s="509"/>
      <c r="YL147" s="509"/>
      <c r="YM147" s="509"/>
      <c r="YN147" s="509"/>
      <c r="YO147" s="509"/>
      <c r="YP147" s="509"/>
      <c r="YQ147" s="509"/>
      <c r="YR147" s="509"/>
      <c r="YS147" s="509"/>
      <c r="YT147" s="509"/>
      <c r="YU147" s="509"/>
      <c r="YV147" s="509"/>
      <c r="YW147" s="509"/>
      <c r="YX147" s="509"/>
      <c r="YY147" s="509"/>
      <c r="YZ147" s="509"/>
      <c r="ZA147" s="509"/>
      <c r="ZB147" s="509"/>
      <c r="ZC147" s="509"/>
      <c r="ZD147" s="509"/>
      <c r="ZE147" s="509"/>
      <c r="ZF147" s="509"/>
      <c r="ZG147" s="509"/>
      <c r="ZH147" s="509"/>
      <c r="ZI147" s="509"/>
      <c r="ZJ147" s="509"/>
      <c r="ZK147" s="509"/>
      <c r="ZL147" s="509"/>
      <c r="ZM147" s="509"/>
      <c r="ZN147" s="509"/>
      <c r="ZO147" s="509"/>
      <c r="ZP147" s="509"/>
      <c r="ZQ147" s="509"/>
      <c r="ZR147" s="509"/>
      <c r="ZS147" s="509"/>
      <c r="ZT147" s="509"/>
      <c r="ZU147" s="509"/>
      <c r="ZV147" s="509"/>
      <c r="ZW147" s="509"/>
      <c r="ZX147" s="509"/>
      <c r="ZY147" s="509"/>
      <c r="ZZ147" s="509"/>
      <c r="AAA147" s="509"/>
      <c r="AAB147" s="509"/>
      <c r="AAC147" s="509"/>
      <c r="AAD147" s="509"/>
      <c r="AAE147" s="509"/>
      <c r="AAF147" s="509"/>
      <c r="AAG147" s="509"/>
      <c r="AAH147" s="509"/>
      <c r="AAI147" s="509"/>
      <c r="AAJ147" s="509"/>
      <c r="AAK147" s="509"/>
      <c r="AAL147" s="509"/>
      <c r="AAM147" s="509"/>
      <c r="AAN147" s="509"/>
      <c r="AAO147" s="509"/>
      <c r="AAP147" s="509"/>
      <c r="AAQ147" s="509"/>
      <c r="AAR147" s="509"/>
      <c r="AAS147" s="509"/>
      <c r="AAT147" s="509"/>
      <c r="AAU147" s="509"/>
      <c r="AAV147" s="509"/>
      <c r="AAW147" s="509"/>
      <c r="AAX147" s="509"/>
      <c r="AAY147" s="509"/>
      <c r="AAZ147" s="509"/>
      <c r="ABA147" s="509"/>
      <c r="ABB147" s="509"/>
      <c r="ABC147" s="509"/>
      <c r="ABD147" s="509"/>
      <c r="ABE147" s="509"/>
      <c r="ABF147" s="509"/>
      <c r="ABG147" s="509"/>
      <c r="ABH147" s="509"/>
      <c r="ABI147" s="509"/>
      <c r="ABJ147" s="509"/>
      <c r="ABK147" s="509"/>
      <c r="ABL147" s="509"/>
      <c r="ABM147" s="509"/>
      <c r="ABN147" s="509"/>
      <c r="ABO147" s="509"/>
      <c r="ABP147" s="509"/>
      <c r="ABQ147" s="509"/>
      <c r="ABR147" s="509"/>
      <c r="ABS147" s="509"/>
      <c r="ABT147" s="509"/>
      <c r="ABU147" s="509"/>
      <c r="ABV147" s="509"/>
      <c r="ABW147" s="509"/>
      <c r="ABX147" s="509"/>
      <c r="ABY147" s="509"/>
      <c r="ABZ147" s="509"/>
      <c r="ACA147" s="509"/>
      <c r="ACB147" s="509"/>
      <c r="ACC147" s="509"/>
      <c r="ACD147" s="509"/>
      <c r="ACE147" s="509"/>
      <c r="ACF147" s="509"/>
      <c r="ACG147" s="509"/>
      <c r="ACH147" s="509"/>
      <c r="ACI147" s="509"/>
      <c r="ACJ147" s="509"/>
      <c r="ACK147" s="509"/>
      <c r="ACL147" s="509"/>
      <c r="ACM147" s="509"/>
      <c r="ACN147" s="509"/>
      <c r="ACO147" s="509"/>
      <c r="ACP147" s="509"/>
      <c r="ACQ147" s="509"/>
      <c r="ACR147" s="509"/>
      <c r="ACS147" s="509"/>
      <c r="ACT147" s="509"/>
      <c r="ACU147" s="509"/>
      <c r="ACV147" s="509"/>
      <c r="ACW147" s="509"/>
      <c r="ACX147" s="509"/>
      <c r="ACY147" s="509"/>
      <c r="ACZ147" s="509"/>
      <c r="ADA147" s="509"/>
      <c r="ADB147" s="509"/>
      <c r="ADC147" s="509"/>
      <c r="ADD147" s="509"/>
      <c r="ADE147" s="509"/>
      <c r="ADF147" s="509"/>
      <c r="ADG147" s="509"/>
      <c r="ADH147" s="509"/>
      <c r="ADI147" s="509"/>
      <c r="ADJ147" s="509"/>
      <c r="ADK147" s="509"/>
      <c r="ADL147" s="509"/>
      <c r="ADM147" s="509"/>
      <c r="ADN147" s="509"/>
      <c r="ADO147" s="509"/>
      <c r="ADP147" s="509"/>
      <c r="ADQ147" s="509"/>
      <c r="ADR147" s="509"/>
      <c r="ADS147" s="509"/>
      <c r="ADT147" s="509"/>
      <c r="ADU147" s="509"/>
      <c r="ADV147" s="509"/>
      <c r="ADW147" s="509"/>
      <c r="ADX147" s="509"/>
      <c r="ADY147" s="509"/>
      <c r="ADZ147" s="509"/>
      <c r="AEA147" s="509"/>
      <c r="AEB147" s="509"/>
      <c r="AEC147" s="509"/>
      <c r="AED147" s="509"/>
      <c r="AEE147" s="509"/>
      <c r="AEF147" s="509"/>
      <c r="AEG147" s="509"/>
      <c r="AEH147" s="509"/>
      <c r="AEI147" s="509"/>
      <c r="AEJ147" s="509"/>
      <c r="AEK147" s="509"/>
      <c r="AEL147" s="509"/>
      <c r="AEM147" s="509"/>
      <c r="AEN147" s="509"/>
      <c r="AEO147" s="509"/>
      <c r="AEP147" s="509"/>
      <c r="AEQ147" s="509"/>
      <c r="AER147" s="509"/>
      <c r="AES147" s="509"/>
      <c r="AET147" s="509"/>
      <c r="AEU147" s="509"/>
      <c r="AEV147" s="509"/>
      <c r="AEW147" s="509"/>
      <c r="AEX147" s="509"/>
      <c r="AEY147" s="509"/>
      <c r="AEZ147" s="509"/>
      <c r="AFA147" s="509"/>
      <c r="AFB147" s="509"/>
      <c r="AFC147" s="509"/>
      <c r="AFD147" s="509"/>
      <c r="AFE147" s="509"/>
      <c r="AFF147" s="509"/>
      <c r="AFG147" s="509"/>
      <c r="AFH147" s="509"/>
      <c r="AFI147" s="509"/>
      <c r="AFJ147" s="509"/>
      <c r="AFK147" s="509"/>
      <c r="AFL147" s="509"/>
      <c r="AFM147" s="509"/>
      <c r="AFN147" s="509"/>
      <c r="AFO147" s="509"/>
      <c r="AFP147" s="509"/>
      <c r="AFQ147" s="509"/>
      <c r="AFR147" s="509"/>
      <c r="AFS147" s="509"/>
      <c r="AFT147" s="509"/>
      <c r="AFU147" s="509"/>
      <c r="AFV147" s="509"/>
      <c r="AFW147" s="509"/>
      <c r="AFX147" s="509"/>
      <c r="AFY147" s="509"/>
      <c r="AFZ147" s="509"/>
      <c r="AGA147" s="509"/>
      <c r="AGB147" s="509"/>
      <c r="AGC147" s="509"/>
      <c r="AGD147" s="509"/>
      <c r="AGE147" s="509"/>
      <c r="AGF147" s="509"/>
      <c r="AGG147" s="509"/>
      <c r="AGH147" s="509"/>
      <c r="AGI147" s="509"/>
      <c r="AGJ147" s="509"/>
      <c r="AGK147" s="509"/>
      <c r="AGL147" s="509"/>
      <c r="AGM147" s="509"/>
      <c r="AGN147" s="509"/>
      <c r="AGO147" s="509"/>
      <c r="AGP147" s="509"/>
      <c r="AGQ147" s="509"/>
      <c r="AGR147" s="509"/>
      <c r="AGS147" s="509"/>
      <c r="AGT147" s="509"/>
      <c r="AGU147" s="509"/>
      <c r="AGV147" s="509"/>
      <c r="AGW147" s="509"/>
      <c r="AGX147" s="509"/>
      <c r="AGY147" s="509"/>
      <c r="AGZ147" s="509"/>
      <c r="AHA147" s="509"/>
      <c r="AHB147" s="509"/>
      <c r="AHC147" s="509"/>
      <c r="AHD147" s="509"/>
      <c r="AHE147" s="509"/>
      <c r="AHF147" s="509"/>
      <c r="AHG147" s="509"/>
      <c r="AHH147" s="509"/>
      <c r="AHI147" s="509"/>
      <c r="AHJ147" s="509"/>
      <c r="AHK147" s="509"/>
      <c r="AHL147" s="509"/>
      <c r="AHM147" s="509"/>
      <c r="AHN147" s="509"/>
      <c r="AHO147" s="509"/>
      <c r="AHP147" s="509"/>
      <c r="AHQ147" s="509"/>
      <c r="AHR147" s="509"/>
      <c r="AHS147" s="509"/>
      <c r="AHT147" s="509"/>
      <c r="AHU147" s="509"/>
      <c r="AHV147" s="509"/>
      <c r="AHW147" s="509"/>
      <c r="AHX147" s="509"/>
      <c r="AHY147" s="509"/>
      <c r="AHZ147" s="509"/>
      <c r="AIA147" s="509"/>
      <c r="AIB147" s="509"/>
      <c r="AIC147" s="509"/>
      <c r="AID147" s="509"/>
      <c r="AIE147" s="509"/>
      <c r="AIF147" s="509"/>
      <c r="AIG147" s="509"/>
      <c r="AIH147" s="509"/>
      <c r="AII147" s="509"/>
      <c r="AIJ147" s="509"/>
      <c r="AIK147" s="509"/>
      <c r="AIL147" s="509"/>
      <c r="AIM147" s="509"/>
      <c r="AIN147" s="509"/>
      <c r="AIO147" s="509"/>
      <c r="AIP147" s="509"/>
      <c r="AIQ147" s="509"/>
      <c r="AIR147" s="509"/>
      <c r="AIS147" s="509"/>
      <c r="AIT147" s="509"/>
      <c r="AIU147" s="509"/>
      <c r="AIV147" s="509"/>
      <c r="AIW147" s="509"/>
      <c r="AIX147" s="509"/>
      <c r="AIY147" s="509"/>
      <c r="AIZ147" s="509"/>
      <c r="AJA147" s="509"/>
      <c r="AJB147" s="509"/>
      <c r="AJC147" s="509"/>
      <c r="AJD147" s="509"/>
      <c r="AJE147" s="509"/>
      <c r="AJF147" s="509"/>
      <c r="AJG147" s="509"/>
      <c r="AJH147" s="509"/>
      <c r="AJI147" s="509"/>
      <c r="AJJ147" s="509"/>
      <c r="AJK147" s="509"/>
      <c r="AJL147" s="509"/>
      <c r="AJM147" s="509"/>
      <c r="AJN147" s="509"/>
      <c r="AJO147" s="509"/>
      <c r="AJP147" s="509"/>
      <c r="AJQ147" s="509"/>
      <c r="AJR147" s="509"/>
      <c r="AJS147" s="509"/>
      <c r="AJT147" s="509"/>
      <c r="AJU147" s="509"/>
      <c r="AJV147" s="509"/>
      <c r="AJW147" s="509"/>
      <c r="AJX147" s="509"/>
      <c r="AJY147" s="509"/>
      <c r="AJZ147" s="509"/>
      <c r="AKA147" s="509"/>
      <c r="AKB147" s="509"/>
      <c r="AKC147" s="509"/>
      <c r="AKD147" s="509"/>
      <c r="AKE147" s="509"/>
      <c r="AKF147" s="509"/>
      <c r="AKG147" s="509"/>
      <c r="AKH147" s="509"/>
      <c r="AKI147" s="509"/>
      <c r="AKJ147" s="509"/>
      <c r="AKK147" s="509"/>
      <c r="AKL147" s="509"/>
      <c r="AKM147" s="509"/>
      <c r="AKN147" s="509"/>
      <c r="AKO147" s="509"/>
      <c r="AKP147" s="509"/>
      <c r="AKQ147" s="509"/>
      <c r="AKR147" s="509"/>
      <c r="AKS147" s="509"/>
      <c r="AKT147" s="509"/>
      <c r="AKU147" s="509"/>
      <c r="AKV147" s="509"/>
      <c r="AKW147" s="509"/>
      <c r="AKX147" s="509"/>
      <c r="AKY147" s="509"/>
      <c r="AKZ147" s="509"/>
      <c r="ALA147" s="509"/>
      <c r="ALB147" s="509"/>
      <c r="ALC147" s="509"/>
      <c r="ALD147" s="509"/>
      <c r="ALE147" s="509"/>
      <c r="ALF147" s="509"/>
      <c r="ALG147" s="509"/>
      <c r="ALH147" s="509"/>
      <c r="ALI147" s="509"/>
      <c r="ALJ147" s="509"/>
      <c r="ALK147" s="509"/>
      <c r="ALL147" s="509"/>
      <c r="ALM147" s="509"/>
      <c r="ALN147" s="509"/>
      <c r="ALO147" s="509"/>
      <c r="ALP147" s="509"/>
      <c r="ALQ147" s="509"/>
      <c r="ALR147" s="509"/>
      <c r="ALS147" s="509"/>
      <c r="ALT147" s="509"/>
      <c r="ALU147" s="509"/>
      <c r="ALV147" s="509"/>
      <c r="ALW147" s="509"/>
      <c r="ALX147" s="509"/>
      <c r="ALY147" s="509"/>
      <c r="ALZ147" s="509"/>
      <c r="AMA147" s="509"/>
      <c r="AMB147" s="509"/>
      <c r="AMC147" s="509"/>
      <c r="AMD147" s="509"/>
      <c r="AME147" s="509"/>
      <c r="AMF147" s="509"/>
      <c r="AMG147" s="509"/>
      <c r="AMH147" s="509"/>
      <c r="AMI147" s="509"/>
      <c r="AMJ147" s="509"/>
      <c r="AMK147" s="509"/>
      <c r="AML147" s="509"/>
      <c r="AMM147" s="509"/>
      <c r="AMN147" s="509"/>
      <c r="AMO147" s="509"/>
      <c r="AMP147" s="509"/>
      <c r="AMQ147" s="509"/>
      <c r="AMR147" s="509"/>
      <c r="AMS147" s="509"/>
      <c r="AMT147" s="509"/>
      <c r="AMU147" s="509"/>
      <c r="AMV147" s="509"/>
      <c r="AMW147" s="509"/>
      <c r="AMX147" s="509"/>
      <c r="AMY147" s="509"/>
      <c r="AMZ147" s="509"/>
      <c r="ANA147" s="509"/>
      <c r="ANB147" s="509"/>
      <c r="ANC147" s="509"/>
      <c r="AND147" s="509"/>
      <c r="ANE147" s="509"/>
      <c r="ANF147" s="509"/>
      <c r="ANG147" s="509"/>
      <c r="ANH147" s="509"/>
      <c r="ANI147" s="509"/>
      <c r="ANJ147" s="509"/>
      <c r="ANK147" s="509"/>
      <c r="ANL147" s="509"/>
      <c r="ANM147" s="509"/>
      <c r="ANN147" s="509"/>
      <c r="ANO147" s="509"/>
      <c r="ANP147" s="509"/>
      <c r="ANQ147" s="509"/>
      <c r="ANR147" s="509"/>
      <c r="ANS147" s="509"/>
      <c r="ANT147" s="509"/>
      <c r="ANU147" s="509"/>
      <c r="ANV147" s="509"/>
      <c r="ANW147" s="509"/>
      <c r="ANX147" s="509"/>
      <c r="ANY147" s="509"/>
      <c r="ANZ147" s="509"/>
      <c r="AOA147" s="509"/>
      <c r="AOB147" s="509"/>
      <c r="AOC147" s="509"/>
      <c r="AOD147" s="509"/>
      <c r="AOE147" s="509"/>
      <c r="AOF147" s="509"/>
      <c r="AOG147" s="509"/>
      <c r="AOH147" s="509"/>
      <c r="AOI147" s="509"/>
      <c r="AOJ147" s="509"/>
      <c r="AOK147" s="509"/>
      <c r="AOL147" s="509"/>
      <c r="AOM147" s="509"/>
      <c r="AON147" s="509"/>
      <c r="AOO147" s="509"/>
      <c r="AOP147" s="509"/>
      <c r="AOQ147" s="509"/>
      <c r="AOR147" s="509"/>
      <c r="AOS147" s="509"/>
      <c r="AOT147" s="509"/>
      <c r="AOU147" s="509"/>
      <c r="AOV147" s="509"/>
      <c r="AOW147" s="509"/>
      <c r="AOX147" s="509"/>
      <c r="AOY147" s="509"/>
      <c r="AOZ147" s="509"/>
      <c r="APA147" s="509"/>
      <c r="APB147" s="509"/>
      <c r="APC147" s="509"/>
      <c r="APD147" s="509"/>
      <c r="APE147" s="509"/>
      <c r="APF147" s="509"/>
      <c r="APG147" s="509"/>
      <c r="APH147" s="509"/>
      <c r="API147" s="509"/>
      <c r="APJ147" s="509"/>
      <c r="APK147" s="509"/>
      <c r="APL147" s="509"/>
      <c r="APM147" s="509"/>
      <c r="APN147" s="509"/>
      <c r="APO147" s="509"/>
      <c r="APP147" s="509"/>
      <c r="APQ147" s="509"/>
      <c r="APR147" s="509"/>
      <c r="APS147" s="509"/>
      <c r="APT147" s="509"/>
      <c r="APU147" s="509"/>
      <c r="APV147" s="509"/>
      <c r="APW147" s="509"/>
      <c r="APX147" s="509"/>
      <c r="APY147" s="509"/>
      <c r="APZ147" s="509"/>
      <c r="AQA147" s="509"/>
      <c r="AQB147" s="509"/>
      <c r="AQC147" s="509"/>
      <c r="AQD147" s="509"/>
      <c r="AQE147" s="509"/>
      <c r="AQF147" s="509"/>
      <c r="AQG147" s="509"/>
      <c r="AQH147" s="509"/>
      <c r="AQI147" s="509"/>
      <c r="AQJ147" s="509"/>
      <c r="AQK147" s="509"/>
      <c r="AQL147" s="509"/>
      <c r="AQM147" s="509"/>
      <c r="AQN147" s="509"/>
      <c r="AQO147" s="509"/>
      <c r="AQP147" s="509"/>
      <c r="AQQ147" s="509"/>
      <c r="AQR147" s="509"/>
      <c r="AQS147" s="509"/>
      <c r="AQT147" s="509"/>
      <c r="AQU147" s="509"/>
      <c r="AQV147" s="509"/>
      <c r="AQW147" s="509"/>
      <c r="AQX147" s="509"/>
      <c r="AQY147" s="509"/>
      <c r="AQZ147" s="509"/>
      <c r="ARA147" s="509"/>
      <c r="ARB147" s="509"/>
      <c r="ARC147" s="509"/>
      <c r="ARD147" s="509"/>
      <c r="ARE147" s="509"/>
      <c r="ARF147" s="509"/>
      <c r="ARG147" s="509"/>
      <c r="ARH147" s="509"/>
      <c r="ARI147" s="509"/>
      <c r="ARJ147" s="509"/>
      <c r="ARK147" s="509"/>
      <c r="ARL147" s="509"/>
      <c r="ARM147" s="509"/>
      <c r="ARN147" s="509"/>
      <c r="ARO147" s="509"/>
      <c r="ARP147" s="509"/>
      <c r="ARQ147" s="509"/>
      <c r="ARR147" s="509"/>
      <c r="ARS147" s="509"/>
      <c r="ART147" s="509"/>
      <c r="ARU147" s="509"/>
      <c r="ARV147" s="509"/>
      <c r="ARW147" s="509"/>
      <c r="ARX147" s="509"/>
      <c r="ARY147" s="509"/>
      <c r="ARZ147" s="509"/>
      <c r="ASA147" s="509"/>
      <c r="ASB147" s="509"/>
      <c r="ASC147" s="509"/>
      <c r="ASD147" s="509"/>
      <c r="ASE147" s="509"/>
      <c r="ASF147" s="509"/>
      <c r="ASG147" s="509"/>
      <c r="ASH147" s="509"/>
      <c r="ASI147" s="509"/>
      <c r="ASJ147" s="509"/>
      <c r="ASK147" s="509"/>
      <c r="ASL147" s="509"/>
      <c r="ASM147" s="509"/>
      <c r="ASN147" s="509"/>
      <c r="ASO147" s="509"/>
      <c r="ASP147" s="509"/>
      <c r="ASQ147" s="509"/>
      <c r="ASR147" s="509"/>
      <c r="ASS147" s="509"/>
      <c r="AST147" s="509"/>
      <c r="ASU147" s="509"/>
      <c r="ASV147" s="509"/>
      <c r="ASW147" s="509"/>
      <c r="ASX147" s="509"/>
      <c r="ASY147" s="509"/>
      <c r="ASZ147" s="509"/>
      <c r="ATA147" s="509"/>
      <c r="ATB147" s="509"/>
      <c r="ATC147" s="509"/>
      <c r="ATD147" s="509"/>
      <c r="ATE147" s="509"/>
      <c r="ATF147" s="509"/>
      <c r="ATG147" s="509"/>
      <c r="ATH147" s="509"/>
      <c r="ATI147" s="509"/>
      <c r="ATJ147" s="509"/>
      <c r="ATK147" s="509"/>
      <c r="ATL147" s="509"/>
      <c r="ATM147" s="509"/>
      <c r="ATN147" s="509"/>
      <c r="ATO147" s="509"/>
      <c r="ATP147" s="509"/>
      <c r="ATQ147" s="509"/>
      <c r="ATR147" s="509"/>
      <c r="ATS147" s="509"/>
      <c r="ATT147" s="509"/>
      <c r="ATU147" s="509"/>
      <c r="ATV147" s="509"/>
      <c r="ATW147" s="509"/>
      <c r="ATX147" s="509"/>
      <c r="ATY147" s="509"/>
      <c r="ATZ147" s="509"/>
      <c r="AUA147" s="509"/>
      <c r="AUB147" s="509"/>
      <c r="AUC147" s="509"/>
      <c r="AUD147" s="509"/>
      <c r="AUE147" s="509"/>
      <c r="AUF147" s="509"/>
      <c r="AUG147" s="509"/>
      <c r="AUH147" s="509"/>
      <c r="AUI147" s="509"/>
      <c r="AUJ147" s="509"/>
      <c r="AUK147" s="509"/>
      <c r="AUL147" s="509"/>
      <c r="AUM147" s="509"/>
      <c r="AUN147" s="509"/>
      <c r="AUO147" s="509"/>
      <c r="AUP147" s="509"/>
      <c r="AUQ147" s="509"/>
      <c r="AUR147" s="509"/>
      <c r="AUS147" s="509"/>
      <c r="AUT147" s="509"/>
      <c r="AUU147" s="509"/>
      <c r="AUV147" s="509"/>
      <c r="AUW147" s="509"/>
      <c r="AUX147" s="509"/>
      <c r="AUY147" s="509"/>
      <c r="AUZ147" s="509"/>
      <c r="AVA147" s="509"/>
      <c r="AVB147" s="509"/>
      <c r="AVC147" s="509"/>
      <c r="AVD147" s="509"/>
      <c r="AVE147" s="509"/>
      <c r="AVF147" s="509"/>
      <c r="AVG147" s="509"/>
      <c r="AVH147" s="509"/>
      <c r="AVI147" s="509"/>
      <c r="AVJ147" s="509"/>
      <c r="AVK147" s="509"/>
      <c r="AVL147" s="509"/>
      <c r="AVM147" s="509"/>
      <c r="AVN147" s="509"/>
      <c r="AVO147" s="509"/>
      <c r="AVP147" s="509"/>
      <c r="AVQ147" s="509"/>
      <c r="AVR147" s="509"/>
      <c r="AVS147" s="509"/>
      <c r="AVT147" s="509"/>
      <c r="AVU147" s="509"/>
      <c r="AVV147" s="509"/>
      <c r="AVW147" s="509"/>
      <c r="AVX147" s="509"/>
      <c r="AVY147" s="509"/>
      <c r="AVZ147" s="509"/>
      <c r="AWA147" s="509"/>
      <c r="AWB147" s="509"/>
      <c r="AWC147" s="509"/>
      <c r="AWD147" s="509"/>
      <c r="AWE147" s="509"/>
      <c r="AWF147" s="509"/>
      <c r="AWG147" s="509"/>
      <c r="AWH147" s="509"/>
      <c r="AWI147" s="509"/>
      <c r="AWJ147" s="509"/>
      <c r="AWK147" s="509"/>
      <c r="AWL147" s="509"/>
      <c r="AWM147" s="509"/>
      <c r="AWN147" s="509"/>
      <c r="AWO147" s="509"/>
      <c r="AWP147" s="509"/>
      <c r="AWQ147" s="509"/>
      <c r="AWR147" s="509"/>
      <c r="AWS147" s="509"/>
      <c r="AWT147" s="509"/>
      <c r="AWU147" s="509"/>
      <c r="AWV147" s="509"/>
      <c r="AWW147" s="509"/>
      <c r="AWX147" s="509"/>
      <c r="AWY147" s="509"/>
      <c r="AWZ147" s="509"/>
      <c r="AXA147" s="509"/>
      <c r="AXB147" s="509"/>
      <c r="AXC147" s="509"/>
      <c r="AXD147" s="509"/>
      <c r="AXE147" s="509"/>
      <c r="AXF147" s="509"/>
      <c r="AXG147" s="509"/>
      <c r="AXH147" s="509"/>
      <c r="AXI147" s="509"/>
      <c r="AXJ147" s="509"/>
      <c r="AXK147" s="509"/>
      <c r="AXL147" s="509"/>
      <c r="AXM147" s="509"/>
      <c r="AXN147" s="509"/>
      <c r="AXO147" s="509"/>
      <c r="AXP147" s="509"/>
      <c r="AXQ147" s="509"/>
      <c r="AXR147" s="509"/>
      <c r="AXS147" s="509"/>
      <c r="AXT147" s="509"/>
      <c r="AXU147" s="509"/>
      <c r="AXV147" s="509"/>
      <c r="AXW147" s="509"/>
      <c r="AXX147" s="509"/>
      <c r="AXY147" s="509"/>
      <c r="AXZ147" s="509"/>
      <c r="AYA147" s="509"/>
      <c r="AYB147" s="509"/>
      <c r="AYC147" s="509"/>
      <c r="AYD147" s="509"/>
      <c r="AYE147" s="509"/>
      <c r="AYF147" s="509"/>
      <c r="AYG147" s="509"/>
      <c r="AYH147" s="509"/>
      <c r="AYI147" s="509"/>
      <c r="AYJ147" s="509"/>
      <c r="AYK147" s="509"/>
      <c r="AYL147" s="509"/>
      <c r="AYM147" s="509"/>
      <c r="AYN147" s="509"/>
      <c r="AYO147" s="509"/>
      <c r="AYP147" s="509"/>
      <c r="AYQ147" s="509"/>
      <c r="AYR147" s="509"/>
      <c r="AYS147" s="509"/>
      <c r="AYT147" s="509"/>
      <c r="AYU147" s="509"/>
      <c r="AYV147" s="509"/>
      <c r="AYW147" s="509"/>
      <c r="AYX147" s="509"/>
      <c r="AYY147" s="509"/>
      <c r="AYZ147" s="509"/>
      <c r="AZA147" s="509"/>
      <c r="AZB147" s="509"/>
      <c r="AZC147" s="509"/>
      <c r="AZD147" s="509"/>
      <c r="AZE147" s="509"/>
      <c r="AZF147" s="509"/>
      <c r="AZG147" s="509"/>
      <c r="AZH147" s="509"/>
      <c r="AZI147" s="509"/>
      <c r="AZJ147" s="509"/>
      <c r="AZK147" s="509"/>
      <c r="AZL147" s="509"/>
      <c r="AZM147" s="509"/>
      <c r="AZN147" s="509"/>
      <c r="AZO147" s="509"/>
      <c r="AZP147" s="509"/>
      <c r="AZQ147" s="509"/>
      <c r="AZR147" s="509"/>
      <c r="AZS147" s="509"/>
      <c r="AZT147" s="509"/>
      <c r="AZU147" s="509"/>
      <c r="AZV147" s="509"/>
      <c r="AZW147" s="509"/>
      <c r="AZX147" s="509"/>
      <c r="AZY147" s="509"/>
      <c r="AZZ147" s="509"/>
      <c r="BAA147" s="509"/>
      <c r="BAB147" s="509"/>
      <c r="BAC147" s="509"/>
      <c r="BAD147" s="509"/>
      <c r="BAE147" s="509"/>
      <c r="BAF147" s="509"/>
      <c r="BAG147" s="509"/>
      <c r="BAH147" s="509"/>
      <c r="BAI147" s="509"/>
      <c r="BAJ147" s="509"/>
      <c r="BAK147" s="509"/>
      <c r="BAL147" s="509"/>
      <c r="BAM147" s="509"/>
      <c r="BAN147" s="509"/>
      <c r="BAO147" s="509"/>
      <c r="BAP147" s="509"/>
      <c r="BAQ147" s="509"/>
      <c r="BAR147" s="509"/>
      <c r="BAS147" s="509"/>
      <c r="BAT147" s="509"/>
      <c r="BAU147" s="509"/>
      <c r="BAV147" s="509"/>
      <c r="BAW147" s="509"/>
      <c r="BAX147" s="509"/>
      <c r="BAY147" s="509"/>
      <c r="BAZ147" s="509"/>
      <c r="BBA147" s="509"/>
      <c r="BBB147" s="509"/>
      <c r="BBC147" s="509"/>
      <c r="BBD147" s="509"/>
      <c r="BBE147" s="509"/>
      <c r="BBF147" s="509"/>
      <c r="BBG147" s="509"/>
      <c r="BBH147" s="509"/>
      <c r="BBI147" s="509"/>
      <c r="BBJ147" s="509"/>
      <c r="BBK147" s="509"/>
      <c r="BBL147" s="509"/>
      <c r="BBM147" s="509"/>
      <c r="BBN147" s="509"/>
      <c r="BBO147" s="509"/>
      <c r="BBP147" s="509"/>
      <c r="BBQ147" s="509"/>
      <c r="BBR147" s="509"/>
      <c r="BBS147" s="509"/>
      <c r="BBT147" s="509"/>
      <c r="BBU147" s="509"/>
      <c r="BBV147" s="509"/>
      <c r="BBW147" s="509"/>
      <c r="BBX147" s="509"/>
      <c r="BBY147" s="509"/>
      <c r="BBZ147" s="509"/>
      <c r="BCA147" s="509"/>
      <c r="BCB147" s="509"/>
      <c r="BCC147" s="509"/>
      <c r="BCD147" s="509"/>
      <c r="BCE147" s="509"/>
      <c r="BCF147" s="509"/>
      <c r="BCG147" s="509"/>
      <c r="BCH147" s="509"/>
      <c r="BCI147" s="509"/>
      <c r="BCJ147" s="509"/>
      <c r="BCK147" s="509"/>
      <c r="BCL147" s="509"/>
      <c r="BCM147" s="509"/>
      <c r="BCN147" s="509"/>
      <c r="BCO147" s="509"/>
      <c r="BCP147" s="509"/>
      <c r="BCQ147" s="509"/>
      <c r="BCR147" s="509"/>
      <c r="BCS147" s="509"/>
      <c r="BCT147" s="509"/>
      <c r="BCU147" s="509"/>
      <c r="BCV147" s="509"/>
      <c r="BCW147" s="509"/>
      <c r="BCX147" s="509"/>
      <c r="BCY147" s="509"/>
      <c r="BCZ147" s="509"/>
      <c r="BDA147" s="509"/>
      <c r="BDB147" s="509"/>
      <c r="BDC147" s="509"/>
      <c r="BDD147" s="509"/>
      <c r="BDE147" s="509"/>
      <c r="BDF147" s="509"/>
      <c r="BDG147" s="509"/>
      <c r="BDH147" s="509"/>
      <c r="BDI147" s="509"/>
      <c r="BDJ147" s="509"/>
      <c r="BDK147" s="509"/>
      <c r="BDL147" s="509"/>
      <c r="BDM147" s="509"/>
      <c r="BDN147" s="509"/>
      <c r="BDO147" s="509"/>
      <c r="BDP147" s="509"/>
      <c r="BDQ147" s="509"/>
      <c r="BDR147" s="509"/>
      <c r="BDS147" s="509"/>
      <c r="BDT147" s="509"/>
      <c r="BDU147" s="509"/>
      <c r="BDV147" s="509"/>
      <c r="BDW147" s="509"/>
      <c r="BDX147" s="509"/>
      <c r="BDY147" s="509"/>
      <c r="BDZ147" s="509"/>
      <c r="BEA147" s="509"/>
      <c r="BEB147" s="509"/>
      <c r="BEC147" s="509"/>
      <c r="BED147" s="509"/>
      <c r="BEE147" s="509"/>
      <c r="BEF147" s="509"/>
      <c r="BEG147" s="509"/>
      <c r="BEH147" s="509"/>
      <c r="BEI147" s="509"/>
      <c r="BEJ147" s="509"/>
      <c r="BEK147" s="509"/>
      <c r="BEL147" s="509"/>
      <c r="BEM147" s="509"/>
      <c r="BEN147" s="509"/>
      <c r="BEO147" s="509"/>
      <c r="BEP147" s="509"/>
      <c r="BEQ147" s="509"/>
      <c r="BER147" s="509"/>
      <c r="BES147" s="509"/>
      <c r="BET147" s="509"/>
      <c r="BEU147" s="509"/>
      <c r="BEV147" s="509"/>
      <c r="BEW147" s="509"/>
      <c r="BEX147" s="509"/>
      <c r="BEY147" s="509"/>
      <c r="BEZ147" s="509"/>
      <c r="BFA147" s="509"/>
      <c r="BFB147" s="509"/>
      <c r="BFC147" s="509"/>
      <c r="BFD147" s="509"/>
      <c r="BFE147" s="509"/>
      <c r="BFF147" s="509"/>
      <c r="BFG147" s="509"/>
      <c r="BFH147" s="509"/>
      <c r="BFI147" s="509"/>
      <c r="BFJ147" s="509"/>
      <c r="BFK147" s="509"/>
      <c r="BFL147" s="509"/>
      <c r="BFM147" s="509"/>
      <c r="BFN147" s="509"/>
      <c r="BFO147" s="509"/>
      <c r="BFP147" s="509"/>
      <c r="BFQ147" s="509"/>
      <c r="BFR147" s="509"/>
      <c r="BFS147" s="509"/>
      <c r="BFT147" s="509"/>
      <c r="BFU147" s="509"/>
      <c r="BFV147" s="509"/>
      <c r="BFW147" s="509"/>
      <c r="BFX147" s="509"/>
      <c r="BFY147" s="509"/>
      <c r="BFZ147" s="509"/>
      <c r="BGA147" s="509"/>
      <c r="BGB147" s="509"/>
      <c r="BGC147" s="509"/>
      <c r="BGD147" s="509"/>
      <c r="BGE147" s="509"/>
      <c r="BGF147" s="509"/>
      <c r="BGG147" s="509"/>
      <c r="BGH147" s="509"/>
      <c r="BGI147" s="509"/>
      <c r="BGJ147" s="509"/>
      <c r="BGK147" s="509"/>
      <c r="BGL147" s="509"/>
      <c r="BGM147" s="509"/>
      <c r="BGN147" s="509"/>
      <c r="BGO147" s="509"/>
      <c r="BGP147" s="509"/>
      <c r="BGQ147" s="509"/>
      <c r="BGR147" s="509"/>
      <c r="BGS147" s="509"/>
      <c r="BGT147" s="509"/>
      <c r="BGU147" s="509"/>
      <c r="BGV147" s="509"/>
      <c r="BGW147" s="509"/>
      <c r="BGX147" s="509"/>
      <c r="BGY147" s="509"/>
      <c r="BGZ147" s="509"/>
      <c r="BHA147" s="509"/>
      <c r="BHB147" s="509"/>
      <c r="BHC147" s="509"/>
      <c r="BHD147" s="509"/>
      <c r="BHE147" s="509"/>
      <c r="BHF147" s="509"/>
      <c r="BHG147" s="509"/>
      <c r="BHH147" s="509"/>
      <c r="BHI147" s="509"/>
      <c r="BHJ147" s="509"/>
      <c r="BHK147" s="509"/>
      <c r="BHL147" s="509"/>
      <c r="BHM147" s="509"/>
      <c r="BHN147" s="509"/>
      <c r="BHO147" s="509"/>
      <c r="BHP147" s="509"/>
      <c r="BHQ147" s="509"/>
      <c r="BHR147" s="509"/>
      <c r="BHS147" s="509"/>
      <c r="BHT147" s="509"/>
      <c r="BHU147" s="509"/>
      <c r="BHV147" s="509"/>
      <c r="BHW147" s="509"/>
      <c r="BHX147" s="509"/>
      <c r="BHY147" s="509"/>
      <c r="BHZ147" s="509"/>
      <c r="BIA147" s="509"/>
      <c r="BIB147" s="509"/>
      <c r="BIC147" s="509"/>
      <c r="BID147" s="509"/>
      <c r="BIE147" s="509"/>
      <c r="BIF147" s="509"/>
      <c r="BIG147" s="509"/>
      <c r="BIH147" s="509"/>
      <c r="BII147" s="509"/>
      <c r="BIJ147" s="509"/>
      <c r="BIK147" s="509"/>
      <c r="BIL147" s="509"/>
      <c r="BIM147" s="509"/>
      <c r="BIN147" s="509"/>
      <c r="BIO147" s="509"/>
      <c r="BIP147" s="509"/>
      <c r="BIQ147" s="509"/>
      <c r="BIR147" s="509"/>
      <c r="BIS147" s="509"/>
      <c r="BIT147" s="509"/>
      <c r="BIU147" s="509"/>
      <c r="BIV147" s="509"/>
      <c r="BIW147" s="509"/>
      <c r="BIX147" s="509"/>
      <c r="BIY147" s="509"/>
      <c r="BIZ147" s="509"/>
      <c r="BJA147" s="509"/>
      <c r="BJB147" s="509"/>
      <c r="BJC147" s="509"/>
      <c r="BJD147" s="509"/>
      <c r="BJE147" s="509"/>
      <c r="BJF147" s="509"/>
      <c r="BJG147" s="509"/>
      <c r="BJH147" s="509"/>
      <c r="BJI147" s="509"/>
      <c r="BJJ147" s="509"/>
      <c r="BJK147" s="509"/>
      <c r="BJL147" s="509"/>
      <c r="BJM147" s="509"/>
      <c r="BJN147" s="509"/>
      <c r="BJO147" s="509"/>
      <c r="BJP147" s="509"/>
      <c r="BJQ147" s="509"/>
      <c r="BJR147" s="509"/>
      <c r="BJS147" s="509"/>
      <c r="BJT147" s="509"/>
      <c r="BJU147" s="509"/>
      <c r="BJV147" s="509"/>
      <c r="BJW147" s="509"/>
      <c r="BJX147" s="509"/>
      <c r="BJY147" s="509"/>
      <c r="BJZ147" s="509"/>
      <c r="BKA147" s="509"/>
      <c r="BKB147" s="509"/>
      <c r="BKC147" s="509"/>
      <c r="BKD147" s="509"/>
      <c r="BKE147" s="509"/>
      <c r="BKF147" s="509"/>
      <c r="BKG147" s="509"/>
      <c r="BKH147" s="509"/>
      <c r="BKI147" s="509"/>
      <c r="BKJ147" s="509"/>
      <c r="BKK147" s="509"/>
      <c r="BKL147" s="509"/>
      <c r="BKM147" s="509"/>
      <c r="BKN147" s="509"/>
      <c r="BKO147" s="509"/>
      <c r="BKP147" s="509"/>
      <c r="BKQ147" s="509"/>
      <c r="BKR147" s="509"/>
      <c r="BKS147" s="509"/>
      <c r="BKT147" s="509"/>
      <c r="BKU147" s="509"/>
      <c r="BKV147" s="509"/>
      <c r="BKW147" s="509"/>
      <c r="BKX147" s="509"/>
      <c r="BKY147" s="509"/>
      <c r="BKZ147" s="509"/>
      <c r="BLA147" s="509"/>
      <c r="BLB147" s="509"/>
      <c r="BLC147" s="509"/>
      <c r="BLD147" s="509"/>
      <c r="BLE147" s="509"/>
      <c r="BLF147" s="509"/>
      <c r="BLG147" s="509"/>
      <c r="BLH147" s="509"/>
      <c r="BLI147" s="509"/>
      <c r="BLJ147" s="509"/>
      <c r="BLK147" s="509"/>
      <c r="BLL147" s="509"/>
      <c r="BLM147" s="509"/>
      <c r="BLN147" s="509"/>
      <c r="BLO147" s="509"/>
      <c r="BLP147" s="509"/>
      <c r="BLQ147" s="509"/>
      <c r="BLR147" s="509"/>
      <c r="BLS147" s="509"/>
      <c r="BLT147" s="509"/>
      <c r="BLU147" s="509"/>
      <c r="BLV147" s="509"/>
      <c r="BLW147" s="509"/>
      <c r="BLX147" s="509"/>
      <c r="BLY147" s="509"/>
      <c r="BLZ147" s="509"/>
      <c r="BMA147" s="509"/>
      <c r="BMB147" s="509"/>
      <c r="BMC147" s="509"/>
      <c r="BMD147" s="509"/>
      <c r="BME147" s="509"/>
      <c r="BMF147" s="509"/>
      <c r="BMG147" s="509"/>
      <c r="BMH147" s="509"/>
      <c r="BMI147" s="509"/>
      <c r="BMJ147" s="509"/>
      <c r="BMK147" s="509"/>
      <c r="BML147" s="509"/>
      <c r="BMM147" s="509"/>
      <c r="BMN147" s="509"/>
      <c r="BMO147" s="509"/>
      <c r="BMP147" s="509"/>
      <c r="BMQ147" s="509"/>
      <c r="BMR147" s="509"/>
      <c r="BMS147" s="509"/>
      <c r="BMT147" s="509"/>
      <c r="BMU147" s="509"/>
      <c r="BMV147" s="509"/>
      <c r="BMW147" s="509"/>
      <c r="BMX147" s="509"/>
      <c r="BMY147" s="509"/>
      <c r="BMZ147" s="509"/>
      <c r="BNA147" s="509"/>
      <c r="BNB147" s="509"/>
      <c r="BNC147" s="509"/>
      <c r="BND147" s="509"/>
      <c r="BNE147" s="509"/>
      <c r="BNF147" s="509"/>
      <c r="BNG147" s="509"/>
      <c r="BNH147" s="509"/>
      <c r="BNI147" s="509"/>
      <c r="BNJ147" s="509"/>
      <c r="BNK147" s="509"/>
      <c r="BNL147" s="509"/>
      <c r="BNM147" s="509"/>
      <c r="BNN147" s="509"/>
      <c r="BNO147" s="509"/>
      <c r="BNP147" s="509"/>
      <c r="BNQ147" s="509"/>
      <c r="BNR147" s="509"/>
      <c r="BNS147" s="509"/>
      <c r="BNT147" s="509"/>
      <c r="BNU147" s="509"/>
      <c r="BNV147" s="509"/>
      <c r="BNW147" s="509"/>
      <c r="BNX147" s="509"/>
      <c r="BNY147" s="509"/>
      <c r="BNZ147" s="509"/>
      <c r="BOA147" s="509"/>
      <c r="BOB147" s="509"/>
      <c r="BOC147" s="509"/>
      <c r="BOD147" s="509"/>
      <c r="BOE147" s="509"/>
      <c r="BOF147" s="509"/>
      <c r="BOG147" s="509"/>
      <c r="BOH147" s="509"/>
      <c r="BOI147" s="509"/>
      <c r="BOJ147" s="509"/>
      <c r="BOK147" s="509"/>
      <c r="BOL147" s="509"/>
      <c r="BOM147" s="509"/>
      <c r="BON147" s="509"/>
      <c r="BOO147" s="509"/>
      <c r="BOP147" s="509"/>
      <c r="BOQ147" s="509"/>
      <c r="BOR147" s="509"/>
      <c r="BOS147" s="509"/>
      <c r="BOT147" s="509"/>
      <c r="BOU147" s="509"/>
      <c r="BOV147" s="509"/>
      <c r="BOW147" s="509"/>
      <c r="BOX147" s="509"/>
      <c r="BOY147" s="509"/>
      <c r="BOZ147" s="509"/>
      <c r="BPA147" s="509"/>
      <c r="BPB147" s="509"/>
      <c r="BPC147" s="509"/>
      <c r="BPD147" s="509"/>
      <c r="BPE147" s="509"/>
      <c r="BPF147" s="509"/>
      <c r="BPG147" s="509"/>
      <c r="BPH147" s="509"/>
      <c r="BPI147" s="509"/>
      <c r="BPJ147" s="509"/>
      <c r="BPK147" s="509"/>
      <c r="BPL147" s="509"/>
      <c r="BPM147" s="509"/>
      <c r="BPN147" s="509"/>
      <c r="BPO147" s="509"/>
      <c r="BPP147" s="509"/>
      <c r="BPQ147" s="509"/>
      <c r="BPR147" s="509"/>
      <c r="BPS147" s="509"/>
      <c r="BPT147" s="509"/>
      <c r="BPU147" s="509"/>
      <c r="BPV147" s="509"/>
      <c r="BPW147" s="509"/>
      <c r="BPX147" s="509"/>
      <c r="BPY147" s="509"/>
      <c r="BPZ147" s="509"/>
      <c r="BQA147" s="509"/>
      <c r="BQB147" s="509"/>
      <c r="BQC147" s="509"/>
      <c r="BQD147" s="509"/>
      <c r="BQE147" s="509"/>
      <c r="BQF147" s="509"/>
      <c r="BQG147" s="509"/>
      <c r="BQH147" s="509"/>
      <c r="BQI147" s="509"/>
      <c r="BQJ147" s="509"/>
      <c r="BQK147" s="509"/>
      <c r="BQL147" s="509"/>
      <c r="BQM147" s="509"/>
      <c r="BQN147" s="509"/>
      <c r="BQO147" s="509"/>
      <c r="BQP147" s="509"/>
      <c r="BQQ147" s="509"/>
      <c r="BQR147" s="509"/>
      <c r="BQS147" s="509"/>
      <c r="BQT147" s="509"/>
      <c r="BQU147" s="509"/>
      <c r="BQV147" s="509"/>
      <c r="BQW147" s="509"/>
      <c r="BQX147" s="509"/>
      <c r="BQY147" s="509"/>
      <c r="BQZ147" s="509"/>
      <c r="BRA147" s="509"/>
      <c r="BRB147" s="509"/>
      <c r="BRC147" s="509"/>
      <c r="BRD147" s="509"/>
      <c r="BRE147" s="509"/>
      <c r="BRF147" s="509"/>
      <c r="BRG147" s="509"/>
      <c r="BRH147" s="509"/>
      <c r="BRI147" s="509"/>
      <c r="BRJ147" s="509"/>
      <c r="BRK147" s="509"/>
      <c r="BRL147" s="509"/>
      <c r="BRM147" s="509"/>
      <c r="BRN147" s="509"/>
      <c r="BRO147" s="509"/>
      <c r="BRP147" s="509"/>
      <c r="BRQ147" s="509"/>
      <c r="BRR147" s="509"/>
      <c r="BRS147" s="509"/>
      <c r="BRT147" s="509"/>
      <c r="BRU147" s="509"/>
      <c r="BRV147" s="509"/>
      <c r="BRW147" s="509"/>
      <c r="BRX147" s="509"/>
      <c r="BRY147" s="509"/>
      <c r="BRZ147" s="509"/>
      <c r="BSA147" s="509"/>
      <c r="BSB147" s="509"/>
      <c r="BSC147" s="509"/>
      <c r="BSD147" s="509"/>
      <c r="BSE147" s="509"/>
      <c r="BSF147" s="509"/>
      <c r="BSG147" s="509"/>
      <c r="BSH147" s="509"/>
      <c r="BSI147" s="509"/>
      <c r="BSJ147" s="509"/>
      <c r="BSK147" s="509"/>
      <c r="BSL147" s="509"/>
      <c r="BSM147" s="509"/>
      <c r="BSN147" s="509"/>
      <c r="BSO147" s="509"/>
      <c r="BSP147" s="509"/>
      <c r="BSQ147" s="509"/>
      <c r="BSR147" s="509"/>
      <c r="BSS147" s="509"/>
      <c r="BST147" s="509"/>
      <c r="BSU147" s="509"/>
      <c r="BSV147" s="509"/>
      <c r="BSW147" s="509"/>
      <c r="BSX147" s="509"/>
      <c r="BSY147" s="509"/>
      <c r="BSZ147" s="509"/>
      <c r="BTA147" s="509"/>
      <c r="BTB147" s="509"/>
      <c r="BTC147" s="509"/>
      <c r="BTD147" s="509"/>
      <c r="BTE147" s="509"/>
      <c r="BTF147" s="509"/>
      <c r="BTG147" s="509"/>
      <c r="BTH147" s="509"/>
      <c r="BTI147" s="509"/>
      <c r="BTJ147" s="509"/>
      <c r="BTK147" s="509"/>
      <c r="BTL147" s="509"/>
      <c r="BTM147" s="509"/>
      <c r="BTN147" s="509"/>
      <c r="BTO147" s="509"/>
      <c r="BTP147" s="509"/>
      <c r="BTQ147" s="509"/>
      <c r="BTR147" s="509"/>
      <c r="BTS147" s="509"/>
      <c r="BTT147" s="509"/>
      <c r="BTU147" s="509"/>
      <c r="BTV147" s="509"/>
      <c r="BTW147" s="509"/>
      <c r="BTX147" s="509"/>
      <c r="BTY147" s="509"/>
      <c r="BTZ147" s="509"/>
      <c r="BUA147" s="509"/>
      <c r="BUB147" s="509"/>
      <c r="BUC147" s="509"/>
      <c r="BUD147" s="509"/>
      <c r="BUE147" s="509"/>
      <c r="BUF147" s="509"/>
      <c r="BUG147" s="509"/>
      <c r="BUH147" s="509"/>
      <c r="BUI147" s="509"/>
      <c r="BUJ147" s="509"/>
      <c r="BUK147" s="509"/>
      <c r="BUL147" s="509"/>
      <c r="BUM147" s="509"/>
      <c r="BUN147" s="509"/>
      <c r="BUO147" s="509"/>
      <c r="BUP147" s="509"/>
      <c r="BUQ147" s="509"/>
      <c r="BUR147" s="509"/>
      <c r="BUS147" s="509"/>
      <c r="BUT147" s="509"/>
      <c r="BUU147" s="509"/>
      <c r="BUV147" s="509"/>
      <c r="BUW147" s="509"/>
      <c r="BUX147" s="509"/>
      <c r="BUY147" s="509"/>
      <c r="BUZ147" s="509"/>
      <c r="BVA147" s="509"/>
      <c r="BVB147" s="509"/>
      <c r="BVC147" s="509"/>
      <c r="BVD147" s="509"/>
      <c r="BVE147" s="509"/>
      <c r="BVF147" s="509"/>
      <c r="BVG147" s="509"/>
      <c r="BVH147" s="509"/>
      <c r="BVI147" s="509"/>
      <c r="BVJ147" s="509"/>
      <c r="BVK147" s="509"/>
      <c r="BVL147" s="509"/>
      <c r="BVM147" s="509"/>
      <c r="BVN147" s="509"/>
      <c r="BVO147" s="509"/>
      <c r="BVP147" s="509"/>
      <c r="BVQ147" s="509"/>
      <c r="BVR147" s="509"/>
      <c r="BVS147" s="509"/>
      <c r="BVT147" s="509"/>
      <c r="BVU147" s="509"/>
      <c r="BVV147" s="509"/>
      <c r="BVW147" s="509"/>
      <c r="BVX147" s="509"/>
      <c r="BVY147" s="509"/>
      <c r="BVZ147" s="509"/>
      <c r="BWA147" s="509"/>
      <c r="BWB147" s="509"/>
      <c r="BWC147" s="509"/>
      <c r="BWD147" s="509"/>
      <c r="BWE147" s="509"/>
      <c r="BWF147" s="509"/>
      <c r="BWG147" s="509"/>
      <c r="BWH147" s="509"/>
      <c r="BWI147" s="509"/>
      <c r="BWJ147" s="509"/>
      <c r="BWK147" s="509"/>
      <c r="BWL147" s="509"/>
      <c r="BWM147" s="509"/>
      <c r="BWN147" s="509"/>
      <c r="BWO147" s="509"/>
      <c r="BWP147" s="509"/>
      <c r="BWQ147" s="509"/>
      <c r="BWR147" s="509"/>
      <c r="BWS147" s="509"/>
      <c r="BWT147" s="509"/>
      <c r="BWU147" s="509"/>
      <c r="BWV147" s="509"/>
      <c r="BWW147" s="509"/>
      <c r="BWX147" s="509"/>
      <c r="BWY147" s="509"/>
      <c r="BWZ147" s="509"/>
      <c r="BXA147" s="509"/>
      <c r="BXB147" s="509"/>
      <c r="BXC147" s="509"/>
      <c r="BXD147" s="509"/>
      <c r="BXE147" s="509"/>
      <c r="BXF147" s="509"/>
      <c r="BXG147" s="509"/>
      <c r="BXH147" s="509"/>
      <c r="BXI147" s="509"/>
      <c r="BXJ147" s="509"/>
      <c r="BXK147" s="509"/>
      <c r="BXL147" s="509"/>
      <c r="BXM147" s="509"/>
      <c r="BXN147" s="509"/>
      <c r="BXO147" s="509"/>
      <c r="BXP147" s="509"/>
      <c r="BXQ147" s="509"/>
      <c r="BXR147" s="509"/>
      <c r="BXS147" s="509"/>
      <c r="BXT147" s="509"/>
      <c r="BXU147" s="509"/>
      <c r="BXV147" s="509"/>
      <c r="BXW147" s="509"/>
      <c r="BXX147" s="509"/>
      <c r="BXY147" s="509"/>
      <c r="BXZ147" s="509"/>
      <c r="BYA147" s="509"/>
      <c r="BYB147" s="509"/>
      <c r="BYC147" s="509"/>
      <c r="BYD147" s="509"/>
      <c r="BYE147" s="509"/>
      <c r="BYF147" s="509"/>
      <c r="BYG147" s="509"/>
      <c r="BYH147" s="509"/>
      <c r="BYI147" s="509"/>
      <c r="BYJ147" s="509"/>
      <c r="BYK147" s="509"/>
      <c r="BYL147" s="509"/>
      <c r="BYM147" s="509"/>
      <c r="BYN147" s="509"/>
      <c r="BYO147" s="509"/>
      <c r="BYP147" s="509"/>
      <c r="BYQ147" s="509"/>
      <c r="BYR147" s="509"/>
      <c r="BYS147" s="509"/>
      <c r="BYT147" s="509"/>
      <c r="BYU147" s="509"/>
      <c r="BYV147" s="509"/>
      <c r="BYW147" s="509"/>
      <c r="BYX147" s="509"/>
      <c r="BYY147" s="509"/>
      <c r="BYZ147" s="509"/>
      <c r="BZA147" s="509"/>
      <c r="BZB147" s="509"/>
      <c r="BZC147" s="509"/>
      <c r="BZD147" s="509"/>
      <c r="BZE147" s="509"/>
      <c r="BZF147" s="509"/>
      <c r="BZG147" s="509"/>
      <c r="BZH147" s="509"/>
      <c r="BZI147" s="509"/>
      <c r="BZJ147" s="509"/>
      <c r="BZK147" s="509"/>
      <c r="BZL147" s="509"/>
      <c r="BZM147" s="509"/>
      <c r="BZN147" s="509"/>
      <c r="BZO147" s="509"/>
      <c r="BZP147" s="509"/>
      <c r="BZQ147" s="509"/>
      <c r="BZR147" s="509"/>
      <c r="BZS147" s="509"/>
      <c r="BZT147" s="509"/>
      <c r="BZU147" s="509"/>
      <c r="BZV147" s="509"/>
      <c r="BZW147" s="509"/>
      <c r="BZX147" s="509"/>
      <c r="BZY147" s="509"/>
      <c r="BZZ147" s="509"/>
      <c r="CAA147" s="509"/>
      <c r="CAB147" s="509"/>
      <c r="CAC147" s="509"/>
      <c r="CAD147" s="509"/>
      <c r="CAE147" s="509"/>
      <c r="CAF147" s="509"/>
      <c r="CAG147" s="509"/>
      <c r="CAH147" s="509"/>
      <c r="CAI147" s="509"/>
      <c r="CAJ147" s="509"/>
      <c r="CAK147" s="509"/>
      <c r="CAL147" s="509"/>
      <c r="CAM147" s="509"/>
      <c r="CAN147" s="509"/>
      <c r="CAO147" s="509"/>
      <c r="CAP147" s="509"/>
      <c r="CAQ147" s="509"/>
      <c r="CAR147" s="509"/>
      <c r="CAS147" s="509"/>
      <c r="CAT147" s="509"/>
      <c r="CAU147" s="509"/>
      <c r="CAV147" s="509"/>
      <c r="CAW147" s="509"/>
      <c r="CAX147" s="509"/>
      <c r="CAY147" s="509"/>
      <c r="CAZ147" s="509"/>
      <c r="CBA147" s="509"/>
      <c r="CBB147" s="509"/>
      <c r="CBC147" s="509"/>
      <c r="CBD147" s="509"/>
      <c r="CBE147" s="509"/>
      <c r="CBF147" s="509"/>
      <c r="CBG147" s="509"/>
      <c r="CBH147" s="509"/>
      <c r="CBI147" s="509"/>
      <c r="CBJ147" s="509"/>
      <c r="CBK147" s="509"/>
      <c r="CBL147" s="509"/>
      <c r="CBM147" s="509"/>
      <c r="CBN147" s="509"/>
      <c r="CBO147" s="509"/>
      <c r="CBP147" s="509"/>
      <c r="CBQ147" s="509"/>
      <c r="CBR147" s="509"/>
      <c r="CBS147" s="509"/>
      <c r="CBT147" s="509"/>
      <c r="CBU147" s="509"/>
      <c r="CBV147" s="509"/>
      <c r="CBW147" s="509"/>
      <c r="CBX147" s="509"/>
      <c r="CBY147" s="509"/>
      <c r="CBZ147" s="509"/>
      <c r="CCA147" s="509"/>
      <c r="CCB147" s="509"/>
      <c r="CCC147" s="509"/>
      <c r="CCD147" s="509"/>
      <c r="CCE147" s="509"/>
      <c r="CCF147" s="509"/>
      <c r="CCG147" s="509"/>
      <c r="CCH147" s="509"/>
      <c r="CCI147" s="509"/>
      <c r="CCJ147" s="509"/>
      <c r="CCK147" s="509"/>
      <c r="CCL147" s="509"/>
      <c r="CCM147" s="509"/>
      <c r="CCN147" s="509"/>
      <c r="CCO147" s="509"/>
      <c r="CCP147" s="509"/>
      <c r="CCQ147" s="509"/>
      <c r="CCR147" s="509"/>
      <c r="CCS147" s="509"/>
      <c r="CCT147" s="509"/>
      <c r="CCU147" s="509"/>
      <c r="CCV147" s="509"/>
      <c r="CCW147" s="509"/>
      <c r="CCX147" s="509"/>
      <c r="CCY147" s="509"/>
      <c r="CCZ147" s="509"/>
      <c r="CDA147" s="509"/>
      <c r="CDB147" s="509"/>
      <c r="CDC147" s="509"/>
      <c r="CDD147" s="509"/>
      <c r="CDE147" s="509"/>
      <c r="CDF147" s="509"/>
      <c r="CDG147" s="509"/>
      <c r="CDH147" s="509"/>
      <c r="CDI147" s="509"/>
      <c r="CDJ147" s="509"/>
      <c r="CDK147" s="509"/>
      <c r="CDL147" s="509"/>
      <c r="CDM147" s="509"/>
      <c r="CDN147" s="509"/>
      <c r="CDO147" s="509"/>
      <c r="CDP147" s="509"/>
      <c r="CDQ147" s="509"/>
      <c r="CDR147" s="509"/>
      <c r="CDS147" s="509"/>
      <c r="CDT147" s="509"/>
      <c r="CDU147" s="509"/>
      <c r="CDV147" s="509"/>
      <c r="CDW147" s="509"/>
      <c r="CDX147" s="509"/>
      <c r="CDY147" s="509"/>
      <c r="CDZ147" s="509"/>
      <c r="CEA147" s="509"/>
      <c r="CEB147" s="509"/>
      <c r="CEC147" s="509"/>
      <c r="CED147" s="509"/>
      <c r="CEE147" s="509"/>
      <c r="CEF147" s="509"/>
      <c r="CEG147" s="509"/>
      <c r="CEH147" s="509"/>
      <c r="CEI147" s="509"/>
      <c r="CEJ147" s="509"/>
      <c r="CEK147" s="509"/>
      <c r="CEL147" s="509"/>
      <c r="CEM147" s="509"/>
      <c r="CEN147" s="509"/>
      <c r="CEO147" s="509"/>
      <c r="CEP147" s="509"/>
      <c r="CEQ147" s="509"/>
      <c r="CER147" s="509"/>
      <c r="CES147" s="509"/>
      <c r="CET147" s="509"/>
      <c r="CEU147" s="509"/>
      <c r="CEV147" s="509"/>
      <c r="CEW147" s="509"/>
      <c r="CEX147" s="509"/>
      <c r="CEY147" s="509"/>
      <c r="CEZ147" s="509"/>
      <c r="CFA147" s="509"/>
      <c r="CFB147" s="509"/>
      <c r="CFC147" s="509"/>
      <c r="CFD147" s="509"/>
      <c r="CFE147" s="509"/>
      <c r="CFF147" s="509"/>
      <c r="CFG147" s="509"/>
      <c r="CFH147" s="509"/>
      <c r="CFI147" s="509"/>
      <c r="CFJ147" s="509"/>
      <c r="CFK147" s="509"/>
      <c r="CFL147" s="509"/>
      <c r="CFM147" s="509"/>
      <c r="CFN147" s="509"/>
      <c r="CFO147" s="509"/>
      <c r="CFP147" s="509"/>
      <c r="CFQ147" s="509"/>
      <c r="CFR147" s="509"/>
      <c r="CFS147" s="509"/>
      <c r="CFT147" s="509"/>
      <c r="CFU147" s="509"/>
      <c r="CFV147" s="509"/>
      <c r="CFW147" s="509"/>
      <c r="CFX147" s="509"/>
      <c r="CFY147" s="509"/>
      <c r="CFZ147" s="509"/>
      <c r="CGA147" s="509"/>
      <c r="CGB147" s="509"/>
      <c r="CGC147" s="509"/>
      <c r="CGD147" s="509"/>
      <c r="CGE147" s="509"/>
      <c r="CGF147" s="509"/>
      <c r="CGG147" s="509"/>
      <c r="CGH147" s="509"/>
      <c r="CGI147" s="509"/>
      <c r="CGJ147" s="509"/>
      <c r="CGK147" s="509"/>
      <c r="CGL147" s="509"/>
      <c r="CGM147" s="509"/>
      <c r="CGN147" s="509"/>
      <c r="CGO147" s="509"/>
      <c r="CGP147" s="509"/>
      <c r="CGQ147" s="509"/>
      <c r="CGR147" s="509"/>
      <c r="CGS147" s="509"/>
      <c r="CGT147" s="509"/>
      <c r="CGU147" s="509"/>
      <c r="CGV147" s="509"/>
      <c r="CGW147" s="509"/>
      <c r="CGX147" s="509"/>
      <c r="CGY147" s="509"/>
      <c r="CGZ147" s="509"/>
      <c r="CHA147" s="509"/>
      <c r="CHB147" s="509"/>
      <c r="CHC147" s="509"/>
      <c r="CHD147" s="509"/>
      <c r="CHE147" s="509"/>
      <c r="CHF147" s="509"/>
      <c r="CHG147" s="509"/>
      <c r="CHH147" s="509"/>
      <c r="CHI147" s="509"/>
      <c r="CHJ147" s="509"/>
      <c r="CHK147" s="509"/>
      <c r="CHL147" s="509"/>
      <c r="CHM147" s="509"/>
      <c r="CHN147" s="509"/>
      <c r="CHO147" s="509"/>
      <c r="CHP147" s="509"/>
      <c r="CHQ147" s="509"/>
      <c r="CHR147" s="509"/>
      <c r="CHS147" s="509"/>
      <c r="CHT147" s="509"/>
      <c r="CHU147" s="509"/>
      <c r="CHV147" s="509"/>
      <c r="CHW147" s="509"/>
      <c r="CHX147" s="509"/>
      <c r="CHY147" s="509"/>
      <c r="CHZ147" s="509"/>
      <c r="CIA147" s="509"/>
      <c r="CIB147" s="509"/>
      <c r="CIC147" s="509"/>
      <c r="CID147" s="509"/>
      <c r="CIE147" s="509"/>
      <c r="CIF147" s="509"/>
      <c r="CIG147" s="509"/>
      <c r="CIH147" s="509"/>
      <c r="CII147" s="509"/>
      <c r="CIJ147" s="509"/>
      <c r="CIK147" s="509"/>
      <c r="CIL147" s="509"/>
      <c r="CIM147" s="509"/>
      <c r="CIN147" s="509"/>
      <c r="CIO147" s="509"/>
      <c r="CIP147" s="509"/>
      <c r="CIQ147" s="509"/>
      <c r="CIR147" s="509"/>
      <c r="CIS147" s="509"/>
      <c r="CIT147" s="509"/>
      <c r="CIU147" s="509"/>
      <c r="CIV147" s="509"/>
      <c r="CIW147" s="509"/>
      <c r="CIX147" s="509"/>
      <c r="CIY147" s="509"/>
      <c r="CIZ147" s="509"/>
      <c r="CJA147" s="509"/>
      <c r="CJB147" s="509"/>
      <c r="CJC147" s="509"/>
      <c r="CJD147" s="509"/>
      <c r="CJE147" s="509"/>
      <c r="CJF147" s="509"/>
      <c r="CJG147" s="509"/>
      <c r="CJH147" s="509"/>
      <c r="CJI147" s="509"/>
      <c r="CJJ147" s="509"/>
      <c r="CJK147" s="509"/>
      <c r="CJL147" s="509"/>
      <c r="CJM147" s="509"/>
      <c r="CJN147" s="509"/>
      <c r="CJO147" s="509"/>
      <c r="CJP147" s="509"/>
      <c r="CJQ147" s="509"/>
      <c r="CJR147" s="509"/>
      <c r="CJS147" s="509"/>
      <c r="CJT147" s="509"/>
      <c r="CJU147" s="509"/>
      <c r="CJV147" s="509"/>
      <c r="CJW147" s="509"/>
      <c r="CJX147" s="509"/>
      <c r="CJY147" s="509"/>
      <c r="CJZ147" s="509"/>
      <c r="CKA147" s="509"/>
      <c r="CKB147" s="509"/>
      <c r="CKC147" s="509"/>
      <c r="CKD147" s="509"/>
      <c r="CKE147" s="509"/>
      <c r="CKF147" s="509"/>
      <c r="CKG147" s="509"/>
      <c r="CKH147" s="509"/>
      <c r="CKI147" s="509"/>
      <c r="CKJ147" s="509"/>
      <c r="CKK147" s="509"/>
      <c r="CKL147" s="509"/>
      <c r="CKM147" s="509"/>
      <c r="CKN147" s="509"/>
      <c r="CKO147" s="509"/>
      <c r="CKP147" s="509"/>
      <c r="CKQ147" s="509"/>
      <c r="CKR147" s="509"/>
      <c r="CKS147" s="509"/>
      <c r="CKT147" s="509"/>
      <c r="CKU147" s="509"/>
      <c r="CKV147" s="509"/>
      <c r="CKW147" s="509"/>
      <c r="CKX147" s="509"/>
      <c r="CKY147" s="509"/>
      <c r="CKZ147" s="509"/>
      <c r="CLA147" s="509"/>
      <c r="CLB147" s="509"/>
      <c r="CLC147" s="509"/>
      <c r="CLD147" s="509"/>
      <c r="CLE147" s="509"/>
      <c r="CLF147" s="509"/>
      <c r="CLG147" s="509"/>
      <c r="CLH147" s="509"/>
      <c r="CLI147" s="509"/>
      <c r="CLJ147" s="509"/>
      <c r="CLK147" s="509"/>
      <c r="CLL147" s="509"/>
      <c r="CLM147" s="509"/>
      <c r="CLN147" s="509"/>
      <c r="CLO147" s="509"/>
      <c r="CLP147" s="509"/>
      <c r="CLQ147" s="509"/>
      <c r="CLR147" s="509"/>
      <c r="CLS147" s="509"/>
      <c r="CLT147" s="509"/>
      <c r="CLU147" s="509"/>
      <c r="CLV147" s="509"/>
      <c r="CLW147" s="509"/>
      <c r="CLX147" s="509"/>
      <c r="CLY147" s="509"/>
      <c r="CLZ147" s="509"/>
      <c r="CMA147" s="509"/>
      <c r="CMB147" s="509"/>
      <c r="CMC147" s="509"/>
      <c r="CMD147" s="509"/>
      <c r="CME147" s="509"/>
      <c r="CMF147" s="509"/>
      <c r="CMG147" s="509"/>
      <c r="CMH147" s="509"/>
      <c r="CMI147" s="509"/>
      <c r="CMJ147" s="509"/>
      <c r="CMK147" s="509"/>
      <c r="CML147" s="509"/>
      <c r="CMM147" s="509"/>
      <c r="CMN147" s="509"/>
      <c r="CMO147" s="509"/>
      <c r="CMP147" s="509"/>
      <c r="CMQ147" s="509"/>
      <c r="CMR147" s="509"/>
      <c r="CMS147" s="509"/>
      <c r="CMT147" s="509"/>
      <c r="CMU147" s="509"/>
      <c r="CMV147" s="509"/>
      <c r="CMW147" s="509"/>
      <c r="CMX147" s="509"/>
      <c r="CMY147" s="509"/>
      <c r="CMZ147" s="509"/>
      <c r="CNA147" s="509"/>
      <c r="CNB147" s="509"/>
      <c r="CNC147" s="509"/>
      <c r="CND147" s="509"/>
      <c r="CNE147" s="509"/>
      <c r="CNF147" s="509"/>
      <c r="CNG147" s="509"/>
      <c r="CNH147" s="509"/>
      <c r="CNI147" s="509"/>
      <c r="CNJ147" s="509"/>
      <c r="CNK147" s="509"/>
      <c r="CNL147" s="509"/>
      <c r="CNM147" s="509"/>
      <c r="CNN147" s="509"/>
      <c r="CNO147" s="509"/>
      <c r="CNP147" s="509"/>
      <c r="CNQ147" s="509"/>
      <c r="CNR147" s="509"/>
      <c r="CNS147" s="509"/>
      <c r="CNT147" s="509"/>
      <c r="CNU147" s="509"/>
      <c r="CNV147" s="509"/>
      <c r="CNW147" s="509"/>
      <c r="CNX147" s="509"/>
      <c r="CNY147" s="509"/>
      <c r="CNZ147" s="509"/>
      <c r="COA147" s="509"/>
      <c r="COB147" s="509"/>
      <c r="COC147" s="509"/>
      <c r="COD147" s="509"/>
      <c r="COE147" s="509"/>
      <c r="COF147" s="509"/>
      <c r="COG147" s="509"/>
      <c r="COH147" s="509"/>
      <c r="COI147" s="509"/>
      <c r="COJ147" s="509"/>
      <c r="COK147" s="509"/>
      <c r="COL147" s="509"/>
      <c r="COM147" s="509"/>
      <c r="CON147" s="509"/>
      <c r="COO147" s="509"/>
      <c r="COP147" s="509"/>
      <c r="COQ147" s="509"/>
      <c r="COR147" s="509"/>
      <c r="COS147" s="509"/>
      <c r="COT147" s="509"/>
      <c r="COU147" s="509"/>
      <c r="COV147" s="509"/>
      <c r="COW147" s="509"/>
      <c r="COX147" s="509"/>
      <c r="COY147" s="509"/>
      <c r="COZ147" s="509"/>
      <c r="CPA147" s="509"/>
      <c r="CPB147" s="509"/>
      <c r="CPC147" s="509"/>
      <c r="CPD147" s="509"/>
      <c r="CPE147" s="509"/>
      <c r="CPF147" s="509"/>
      <c r="CPG147" s="509"/>
      <c r="CPH147" s="509"/>
      <c r="CPI147" s="509"/>
      <c r="CPJ147" s="509"/>
      <c r="CPK147" s="509"/>
      <c r="CPL147" s="509"/>
      <c r="CPM147" s="509"/>
      <c r="CPN147" s="509"/>
      <c r="CPO147" s="509"/>
      <c r="CPP147" s="509"/>
      <c r="CPQ147" s="509"/>
      <c r="CPR147" s="509"/>
      <c r="CPS147" s="509"/>
      <c r="CPT147" s="509"/>
      <c r="CPU147" s="509"/>
      <c r="CPV147" s="509"/>
      <c r="CPW147" s="509"/>
      <c r="CPX147" s="509"/>
      <c r="CPY147" s="509"/>
      <c r="CPZ147" s="509"/>
      <c r="CQA147" s="509"/>
      <c r="CQB147" s="509"/>
      <c r="CQC147" s="509"/>
      <c r="CQD147" s="509"/>
      <c r="CQE147" s="509"/>
      <c r="CQF147" s="509"/>
      <c r="CQG147" s="509"/>
      <c r="CQH147" s="509"/>
      <c r="CQI147" s="509"/>
      <c r="CQJ147" s="509"/>
      <c r="CQK147" s="509"/>
      <c r="CQL147" s="509"/>
      <c r="CQM147" s="509"/>
      <c r="CQN147" s="509"/>
      <c r="CQO147" s="509"/>
      <c r="CQP147" s="509"/>
      <c r="CQQ147" s="509"/>
      <c r="CQR147" s="509"/>
      <c r="CQS147" s="509"/>
      <c r="CQT147" s="509"/>
      <c r="CQU147" s="509"/>
      <c r="CQV147" s="509"/>
      <c r="CQW147" s="509"/>
      <c r="CQX147" s="509"/>
      <c r="CQY147" s="509"/>
      <c r="CQZ147" s="509"/>
      <c r="CRA147" s="509"/>
      <c r="CRB147" s="509"/>
      <c r="CRC147" s="509"/>
      <c r="CRD147" s="509"/>
      <c r="CRE147" s="509"/>
      <c r="CRF147" s="509"/>
      <c r="CRG147" s="509"/>
      <c r="CRH147" s="509"/>
      <c r="CRI147" s="509"/>
      <c r="CRJ147" s="509"/>
      <c r="CRK147" s="509"/>
      <c r="CRL147" s="509"/>
      <c r="CRM147" s="509"/>
      <c r="CRN147" s="509"/>
      <c r="CRO147" s="509"/>
      <c r="CRP147" s="509"/>
      <c r="CRQ147" s="509"/>
      <c r="CRR147" s="509"/>
      <c r="CRS147" s="509"/>
      <c r="CRT147" s="509"/>
      <c r="CRU147" s="509"/>
      <c r="CRV147" s="509"/>
      <c r="CRW147" s="509"/>
      <c r="CRX147" s="509"/>
      <c r="CRY147" s="509"/>
      <c r="CRZ147" s="509"/>
      <c r="CSA147" s="509"/>
      <c r="CSB147" s="509"/>
      <c r="CSC147" s="509"/>
      <c r="CSD147" s="509"/>
      <c r="CSE147" s="509"/>
      <c r="CSF147" s="509"/>
      <c r="CSG147" s="509"/>
      <c r="CSH147" s="509"/>
      <c r="CSI147" s="509"/>
      <c r="CSJ147" s="509"/>
      <c r="CSK147" s="509"/>
      <c r="CSL147" s="509"/>
      <c r="CSM147" s="509"/>
      <c r="CSN147" s="509"/>
      <c r="CSO147" s="509"/>
      <c r="CSP147" s="509"/>
      <c r="CSQ147" s="509"/>
      <c r="CSR147" s="509"/>
      <c r="CSS147" s="509"/>
      <c r="CST147" s="509"/>
      <c r="CSU147" s="509"/>
      <c r="CSV147" s="509"/>
      <c r="CSW147" s="509"/>
      <c r="CSX147" s="509"/>
      <c r="CSY147" s="509"/>
      <c r="CSZ147" s="509"/>
      <c r="CTA147" s="509"/>
      <c r="CTB147" s="509"/>
      <c r="CTC147" s="509"/>
      <c r="CTD147" s="509"/>
      <c r="CTE147" s="509"/>
      <c r="CTF147" s="509"/>
      <c r="CTG147" s="509"/>
      <c r="CTH147" s="509"/>
      <c r="CTI147" s="509"/>
      <c r="CTJ147" s="509"/>
      <c r="CTK147" s="509"/>
      <c r="CTL147" s="509"/>
      <c r="CTM147" s="509"/>
      <c r="CTN147" s="509"/>
      <c r="CTO147" s="509"/>
      <c r="CTP147" s="509"/>
      <c r="CTQ147" s="509"/>
      <c r="CTR147" s="509"/>
      <c r="CTS147" s="509"/>
      <c r="CTT147" s="509"/>
      <c r="CTU147" s="509"/>
      <c r="CTV147" s="509"/>
      <c r="CTW147" s="509"/>
      <c r="CTX147" s="509"/>
      <c r="CTY147" s="509"/>
      <c r="CTZ147" s="509"/>
      <c r="CUA147" s="509"/>
      <c r="CUB147" s="509"/>
      <c r="CUC147" s="509"/>
      <c r="CUD147" s="509"/>
      <c r="CUE147" s="509"/>
      <c r="CUF147" s="509"/>
      <c r="CUG147" s="509"/>
      <c r="CUH147" s="509"/>
      <c r="CUI147" s="509"/>
      <c r="CUJ147" s="509"/>
      <c r="CUK147" s="509"/>
      <c r="CUL147" s="509"/>
      <c r="CUM147" s="509"/>
      <c r="CUN147" s="509"/>
      <c r="CUO147" s="509"/>
      <c r="CUP147" s="509"/>
      <c r="CUQ147" s="509"/>
      <c r="CUR147" s="509"/>
      <c r="CUS147" s="509"/>
      <c r="CUT147" s="509"/>
      <c r="CUU147" s="509"/>
      <c r="CUV147" s="509"/>
      <c r="CUW147" s="509"/>
      <c r="CUX147" s="509"/>
      <c r="CUY147" s="509"/>
      <c r="CUZ147" s="509"/>
      <c r="CVA147" s="509"/>
      <c r="CVB147" s="509"/>
      <c r="CVC147" s="509"/>
      <c r="CVD147" s="509"/>
      <c r="CVE147" s="509"/>
      <c r="CVF147" s="509"/>
      <c r="CVG147" s="509"/>
      <c r="CVH147" s="509"/>
      <c r="CVI147" s="509"/>
      <c r="CVJ147" s="509"/>
      <c r="CVK147" s="509"/>
      <c r="CVL147" s="509"/>
      <c r="CVM147" s="509"/>
      <c r="CVN147" s="509"/>
      <c r="CVO147" s="509"/>
      <c r="CVP147" s="509"/>
      <c r="CVQ147" s="509"/>
      <c r="CVR147" s="509"/>
      <c r="CVS147" s="509"/>
      <c r="CVT147" s="509"/>
      <c r="CVU147" s="509"/>
      <c r="CVV147" s="509"/>
      <c r="CVW147" s="509"/>
      <c r="CVX147" s="509"/>
      <c r="CVY147" s="509"/>
      <c r="CVZ147" s="509"/>
      <c r="CWA147" s="509"/>
      <c r="CWB147" s="509"/>
      <c r="CWC147" s="509"/>
      <c r="CWD147" s="509"/>
      <c r="CWE147" s="509"/>
      <c r="CWF147" s="509"/>
      <c r="CWG147" s="509"/>
      <c r="CWH147" s="509"/>
      <c r="CWI147" s="509"/>
      <c r="CWJ147" s="509"/>
      <c r="CWK147" s="509"/>
      <c r="CWL147" s="509"/>
      <c r="CWM147" s="509"/>
      <c r="CWN147" s="509"/>
      <c r="CWO147" s="509"/>
      <c r="CWP147" s="509"/>
      <c r="CWQ147" s="509"/>
      <c r="CWR147" s="509"/>
      <c r="CWS147" s="509"/>
      <c r="CWT147" s="509"/>
      <c r="CWU147" s="509"/>
      <c r="CWV147" s="509"/>
      <c r="CWW147" s="509"/>
      <c r="CWX147" s="509"/>
      <c r="CWY147" s="509"/>
      <c r="CWZ147" s="509"/>
      <c r="CXA147" s="509"/>
      <c r="CXB147" s="509"/>
      <c r="CXC147" s="509"/>
      <c r="CXD147" s="509"/>
      <c r="CXE147" s="509"/>
      <c r="CXF147" s="509"/>
      <c r="CXG147" s="509"/>
      <c r="CXH147" s="509"/>
      <c r="CXI147" s="509"/>
      <c r="CXJ147" s="509"/>
      <c r="CXK147" s="509"/>
      <c r="CXL147" s="509"/>
      <c r="CXM147" s="509"/>
      <c r="CXN147" s="509"/>
      <c r="CXO147" s="509"/>
      <c r="CXP147" s="509"/>
      <c r="CXQ147" s="509"/>
      <c r="CXR147" s="509"/>
      <c r="CXS147" s="509"/>
      <c r="CXT147" s="509"/>
      <c r="CXU147" s="509"/>
      <c r="CXV147" s="509"/>
      <c r="CXW147" s="509"/>
      <c r="CXX147" s="509"/>
      <c r="CXY147" s="509"/>
      <c r="CXZ147" s="509"/>
      <c r="CYA147" s="509"/>
      <c r="CYB147" s="509"/>
      <c r="CYC147" s="509"/>
      <c r="CYD147" s="509"/>
      <c r="CYE147" s="509"/>
      <c r="CYF147" s="509"/>
      <c r="CYG147" s="509"/>
      <c r="CYH147" s="509"/>
      <c r="CYI147" s="509"/>
      <c r="CYJ147" s="509"/>
      <c r="CYK147" s="509"/>
      <c r="CYL147" s="509"/>
      <c r="CYM147" s="509"/>
      <c r="CYN147" s="509"/>
      <c r="CYO147" s="509"/>
      <c r="CYP147" s="509"/>
      <c r="CYQ147" s="509"/>
      <c r="CYR147" s="509"/>
      <c r="CYS147" s="509"/>
      <c r="CYT147" s="509"/>
      <c r="CYU147" s="509"/>
      <c r="CYV147" s="509"/>
      <c r="CYW147" s="509"/>
      <c r="CYX147" s="509"/>
      <c r="CYY147" s="509"/>
      <c r="CYZ147" s="509"/>
      <c r="CZA147" s="509"/>
      <c r="CZB147" s="509"/>
      <c r="CZC147" s="509"/>
      <c r="CZD147" s="509"/>
      <c r="CZE147" s="509"/>
      <c r="CZF147" s="509"/>
      <c r="CZG147" s="509"/>
      <c r="CZH147" s="509"/>
      <c r="CZI147" s="509"/>
      <c r="CZJ147" s="509"/>
      <c r="CZK147" s="509"/>
      <c r="CZL147" s="509"/>
      <c r="CZM147" s="509"/>
      <c r="CZN147" s="509"/>
      <c r="CZO147" s="509"/>
      <c r="CZP147" s="509"/>
      <c r="CZQ147" s="509"/>
      <c r="CZR147" s="509"/>
      <c r="CZS147" s="509"/>
      <c r="CZT147" s="509"/>
      <c r="CZU147" s="509"/>
      <c r="CZV147" s="509"/>
      <c r="CZW147" s="509"/>
      <c r="CZX147" s="509"/>
      <c r="CZY147" s="509"/>
      <c r="CZZ147" s="509"/>
      <c r="DAA147" s="509"/>
      <c r="DAB147" s="509"/>
      <c r="DAC147" s="509"/>
      <c r="DAD147" s="509"/>
      <c r="DAE147" s="509"/>
      <c r="DAF147" s="509"/>
      <c r="DAG147" s="509"/>
      <c r="DAH147" s="509"/>
      <c r="DAI147" s="509"/>
      <c r="DAJ147" s="509"/>
      <c r="DAK147" s="509"/>
      <c r="DAL147" s="509"/>
      <c r="DAM147" s="509"/>
      <c r="DAN147" s="509"/>
      <c r="DAO147" s="509"/>
      <c r="DAP147" s="509"/>
      <c r="DAQ147" s="509"/>
      <c r="DAR147" s="509"/>
      <c r="DAS147" s="509"/>
      <c r="DAT147" s="509"/>
      <c r="DAU147" s="509"/>
      <c r="DAV147" s="509"/>
      <c r="DAW147" s="509"/>
      <c r="DAX147" s="509"/>
      <c r="DAY147" s="509"/>
      <c r="DAZ147" s="509"/>
      <c r="DBA147" s="509"/>
      <c r="DBB147" s="509"/>
      <c r="DBC147" s="509"/>
      <c r="DBD147" s="509"/>
      <c r="DBE147" s="509"/>
      <c r="DBF147" s="509"/>
      <c r="DBG147" s="509"/>
      <c r="DBH147" s="509"/>
      <c r="DBI147" s="509"/>
      <c r="DBJ147" s="509"/>
      <c r="DBK147" s="509"/>
      <c r="DBL147" s="509"/>
      <c r="DBM147" s="509"/>
      <c r="DBN147" s="509"/>
      <c r="DBO147" s="509"/>
      <c r="DBP147" s="509"/>
      <c r="DBQ147" s="509"/>
      <c r="DBR147" s="509"/>
      <c r="DBS147" s="509"/>
      <c r="DBT147" s="509"/>
      <c r="DBU147" s="509"/>
      <c r="DBV147" s="509"/>
      <c r="DBW147" s="509"/>
      <c r="DBX147" s="509"/>
      <c r="DBY147" s="509"/>
      <c r="DBZ147" s="509"/>
      <c r="DCA147" s="509"/>
      <c r="DCB147" s="509"/>
      <c r="DCC147" s="509"/>
      <c r="DCD147" s="509"/>
      <c r="DCE147" s="509"/>
      <c r="DCF147" s="509"/>
      <c r="DCG147" s="509"/>
      <c r="DCH147" s="509"/>
      <c r="DCI147" s="509"/>
      <c r="DCJ147" s="509"/>
      <c r="DCK147" s="509"/>
      <c r="DCL147" s="509"/>
      <c r="DCM147" s="509"/>
      <c r="DCN147" s="509"/>
      <c r="DCO147" s="509"/>
      <c r="DCP147" s="509"/>
      <c r="DCQ147" s="509"/>
      <c r="DCR147" s="509"/>
      <c r="DCS147" s="509"/>
      <c r="DCT147" s="509"/>
      <c r="DCU147" s="509"/>
      <c r="DCV147" s="509"/>
      <c r="DCW147" s="509"/>
      <c r="DCX147" s="509"/>
      <c r="DCY147" s="509"/>
      <c r="DCZ147" s="509"/>
      <c r="DDA147" s="509"/>
      <c r="DDB147" s="509"/>
      <c r="DDC147" s="509"/>
      <c r="DDD147" s="509"/>
      <c r="DDE147" s="509"/>
      <c r="DDF147" s="509"/>
      <c r="DDG147" s="509"/>
      <c r="DDH147" s="509"/>
      <c r="DDI147" s="509"/>
      <c r="DDJ147" s="509"/>
      <c r="DDK147" s="509"/>
      <c r="DDL147" s="509"/>
      <c r="DDM147" s="509"/>
      <c r="DDN147" s="509"/>
      <c r="DDO147" s="509"/>
      <c r="DDP147" s="509"/>
      <c r="DDQ147" s="509"/>
      <c r="DDR147" s="509"/>
      <c r="DDS147" s="509"/>
      <c r="DDT147" s="509"/>
      <c r="DDU147" s="509"/>
      <c r="DDV147" s="509"/>
      <c r="DDW147" s="509"/>
      <c r="DDX147" s="509"/>
      <c r="DDY147" s="509"/>
      <c r="DDZ147" s="509"/>
      <c r="DEA147" s="509"/>
      <c r="DEB147" s="509"/>
      <c r="DEC147" s="509"/>
      <c r="DED147" s="509"/>
      <c r="DEE147" s="509"/>
      <c r="DEF147" s="509"/>
      <c r="DEG147" s="509"/>
      <c r="DEH147" s="509"/>
      <c r="DEI147" s="509"/>
      <c r="DEJ147" s="509"/>
      <c r="DEK147" s="509"/>
      <c r="DEL147" s="509"/>
      <c r="DEM147" s="509"/>
      <c r="DEN147" s="509"/>
      <c r="DEO147" s="509"/>
      <c r="DEP147" s="509"/>
      <c r="DEQ147" s="509"/>
      <c r="DER147" s="509"/>
      <c r="DES147" s="509"/>
      <c r="DET147" s="509"/>
      <c r="DEU147" s="509"/>
      <c r="DEV147" s="509"/>
      <c r="DEW147" s="509"/>
      <c r="DEX147" s="509"/>
      <c r="DEY147" s="509"/>
      <c r="DEZ147" s="509"/>
      <c r="DFA147" s="509"/>
      <c r="DFB147" s="509"/>
      <c r="DFC147" s="509"/>
      <c r="DFD147" s="509"/>
      <c r="DFE147" s="509"/>
      <c r="DFF147" s="509"/>
      <c r="DFG147" s="509"/>
      <c r="DFH147" s="509"/>
      <c r="DFI147" s="509"/>
      <c r="DFJ147" s="509"/>
      <c r="DFK147" s="509"/>
      <c r="DFL147" s="509"/>
      <c r="DFM147" s="509"/>
      <c r="DFN147" s="509"/>
      <c r="DFO147" s="509"/>
      <c r="DFP147" s="509"/>
      <c r="DFQ147" s="509"/>
      <c r="DFR147" s="509"/>
      <c r="DFS147" s="509"/>
      <c r="DFT147" s="509"/>
      <c r="DFU147" s="509"/>
      <c r="DFV147" s="509"/>
      <c r="DFW147" s="509"/>
      <c r="DFX147" s="509"/>
      <c r="DFY147" s="509"/>
      <c r="DFZ147" s="509"/>
      <c r="DGA147" s="509"/>
      <c r="DGB147" s="509"/>
      <c r="DGC147" s="509"/>
      <c r="DGD147" s="509"/>
      <c r="DGE147" s="509"/>
      <c r="DGF147" s="509"/>
      <c r="DGG147" s="509"/>
      <c r="DGH147" s="509"/>
      <c r="DGI147" s="509"/>
      <c r="DGJ147" s="509"/>
      <c r="DGK147" s="509"/>
      <c r="DGL147" s="509"/>
      <c r="DGM147" s="509"/>
      <c r="DGN147" s="509"/>
      <c r="DGO147" s="509"/>
      <c r="DGP147" s="509"/>
      <c r="DGQ147" s="509"/>
      <c r="DGR147" s="509"/>
      <c r="DGS147" s="509"/>
      <c r="DGT147" s="509"/>
      <c r="DGU147" s="509"/>
      <c r="DGV147" s="509"/>
      <c r="DGW147" s="509"/>
      <c r="DGX147" s="509"/>
      <c r="DGY147" s="509"/>
      <c r="DGZ147" s="509"/>
      <c r="DHA147" s="509"/>
      <c r="DHB147" s="509"/>
      <c r="DHC147" s="509"/>
      <c r="DHD147" s="509"/>
      <c r="DHE147" s="509"/>
      <c r="DHF147" s="509"/>
      <c r="DHG147" s="509"/>
      <c r="DHH147" s="509"/>
      <c r="DHI147" s="509"/>
      <c r="DHJ147" s="509"/>
      <c r="DHK147" s="509"/>
      <c r="DHL147" s="509"/>
      <c r="DHM147" s="509"/>
      <c r="DHN147" s="509"/>
      <c r="DHO147" s="509"/>
      <c r="DHP147" s="509"/>
      <c r="DHQ147" s="509"/>
      <c r="DHR147" s="509"/>
      <c r="DHS147" s="509"/>
      <c r="DHT147" s="509"/>
      <c r="DHU147" s="509"/>
      <c r="DHV147" s="509"/>
      <c r="DHW147" s="509"/>
      <c r="DHX147" s="509"/>
      <c r="DHY147" s="509"/>
      <c r="DHZ147" s="509"/>
      <c r="DIA147" s="509"/>
      <c r="DIB147" s="509"/>
      <c r="DIC147" s="509"/>
      <c r="DID147" s="509"/>
      <c r="DIE147" s="509"/>
      <c r="DIF147" s="509"/>
      <c r="DIG147" s="509"/>
      <c r="DIH147" s="509"/>
      <c r="DII147" s="509"/>
      <c r="DIJ147" s="509"/>
      <c r="DIK147" s="509"/>
      <c r="DIL147" s="509"/>
      <c r="DIM147" s="509"/>
      <c r="DIN147" s="509"/>
      <c r="DIO147" s="509"/>
      <c r="DIP147" s="509"/>
      <c r="DIQ147" s="509"/>
      <c r="DIR147" s="509"/>
      <c r="DIS147" s="509"/>
      <c r="DIT147" s="509"/>
      <c r="DIU147" s="509"/>
      <c r="DIV147" s="509"/>
      <c r="DIW147" s="509"/>
      <c r="DIX147" s="509"/>
      <c r="DIY147" s="509"/>
      <c r="DIZ147" s="509"/>
      <c r="DJA147" s="509"/>
      <c r="DJB147" s="509"/>
      <c r="DJC147" s="509"/>
      <c r="DJD147" s="509"/>
      <c r="DJE147" s="509"/>
      <c r="DJF147" s="509"/>
      <c r="DJG147" s="509"/>
      <c r="DJH147" s="509"/>
      <c r="DJI147" s="509"/>
      <c r="DJJ147" s="509"/>
      <c r="DJK147" s="509"/>
      <c r="DJL147" s="509"/>
      <c r="DJM147" s="509"/>
      <c r="DJN147" s="509"/>
      <c r="DJO147" s="509"/>
      <c r="DJP147" s="509"/>
      <c r="DJQ147" s="509"/>
      <c r="DJR147" s="509"/>
      <c r="DJS147" s="509"/>
      <c r="DJT147" s="509"/>
      <c r="DJU147" s="509"/>
      <c r="DJV147" s="509"/>
      <c r="DJW147" s="509"/>
      <c r="DJX147" s="509"/>
      <c r="DJY147" s="509"/>
      <c r="DJZ147" s="509"/>
      <c r="DKA147" s="509"/>
      <c r="DKB147" s="509"/>
      <c r="DKC147" s="509"/>
      <c r="DKD147" s="509"/>
      <c r="DKE147" s="509"/>
      <c r="DKF147" s="509"/>
      <c r="DKG147" s="509"/>
      <c r="DKH147" s="509"/>
      <c r="DKI147" s="509"/>
      <c r="DKJ147" s="509"/>
      <c r="DKK147" s="509"/>
      <c r="DKL147" s="509"/>
      <c r="DKM147" s="509"/>
      <c r="DKN147" s="509"/>
      <c r="DKO147" s="509"/>
      <c r="DKP147" s="509"/>
      <c r="DKQ147" s="509"/>
      <c r="DKR147" s="509"/>
      <c r="DKS147" s="509"/>
      <c r="DKT147" s="509"/>
      <c r="DKU147" s="509"/>
      <c r="DKV147" s="509"/>
      <c r="DKW147" s="509"/>
      <c r="DKX147" s="509"/>
      <c r="DKY147" s="509"/>
      <c r="DKZ147" s="509"/>
      <c r="DLA147" s="509"/>
      <c r="DLB147" s="509"/>
      <c r="DLC147" s="509"/>
      <c r="DLD147" s="509"/>
      <c r="DLE147" s="509"/>
      <c r="DLF147" s="509"/>
      <c r="DLG147" s="509"/>
      <c r="DLH147" s="509"/>
      <c r="DLI147" s="509"/>
      <c r="DLJ147" s="509"/>
      <c r="DLK147" s="509"/>
      <c r="DLL147" s="509"/>
      <c r="DLM147" s="509"/>
      <c r="DLN147" s="509"/>
      <c r="DLO147" s="509"/>
      <c r="DLP147" s="509"/>
      <c r="DLQ147" s="509"/>
      <c r="DLR147" s="509"/>
      <c r="DLS147" s="509"/>
      <c r="DLT147" s="509"/>
      <c r="DLU147" s="509"/>
      <c r="DLV147" s="509"/>
      <c r="DLW147" s="509"/>
      <c r="DLX147" s="509"/>
      <c r="DLY147" s="509"/>
      <c r="DLZ147" s="509"/>
      <c r="DMA147" s="509"/>
      <c r="DMB147" s="509"/>
      <c r="DMC147" s="509"/>
      <c r="DMD147" s="509"/>
      <c r="DME147" s="509"/>
      <c r="DMF147" s="509"/>
      <c r="DMG147" s="509"/>
      <c r="DMH147" s="509"/>
      <c r="DMI147" s="509"/>
      <c r="DMJ147" s="509"/>
      <c r="DMK147" s="509"/>
      <c r="DML147" s="509"/>
      <c r="DMM147" s="509"/>
      <c r="DMN147" s="509"/>
      <c r="DMO147" s="509"/>
      <c r="DMP147" s="509"/>
      <c r="DMQ147" s="509"/>
      <c r="DMR147" s="509"/>
      <c r="DMS147" s="509"/>
      <c r="DMT147" s="509"/>
      <c r="DMU147" s="509"/>
      <c r="DMV147" s="509"/>
      <c r="DMW147" s="509"/>
      <c r="DMX147" s="509"/>
      <c r="DMY147" s="509"/>
      <c r="DMZ147" s="509"/>
      <c r="DNA147" s="509"/>
      <c r="DNB147" s="509"/>
      <c r="DNC147" s="509"/>
      <c r="DND147" s="509"/>
      <c r="DNE147" s="509"/>
      <c r="DNF147" s="509"/>
      <c r="DNG147" s="509"/>
      <c r="DNH147" s="509"/>
      <c r="DNI147" s="509"/>
      <c r="DNJ147" s="509"/>
      <c r="DNK147" s="509"/>
      <c r="DNL147" s="509"/>
      <c r="DNM147" s="509"/>
      <c r="DNN147" s="509"/>
      <c r="DNO147" s="509"/>
      <c r="DNP147" s="509"/>
      <c r="DNQ147" s="509"/>
      <c r="DNR147" s="509"/>
      <c r="DNS147" s="509"/>
      <c r="DNT147" s="509"/>
      <c r="DNU147" s="509"/>
      <c r="DNV147" s="509"/>
      <c r="DNW147" s="509"/>
      <c r="DNX147" s="509"/>
      <c r="DNY147" s="509"/>
      <c r="DNZ147" s="509"/>
      <c r="DOA147" s="509"/>
      <c r="DOB147" s="509"/>
      <c r="DOC147" s="509"/>
      <c r="DOD147" s="509"/>
      <c r="DOE147" s="509"/>
      <c r="DOF147" s="509"/>
      <c r="DOG147" s="509"/>
      <c r="DOH147" s="509"/>
      <c r="DOI147" s="509"/>
      <c r="DOJ147" s="509"/>
      <c r="DOK147" s="509"/>
      <c r="DOL147" s="509"/>
      <c r="DOM147" s="509"/>
      <c r="DON147" s="509"/>
      <c r="DOO147" s="509"/>
      <c r="DOP147" s="509"/>
      <c r="DOQ147" s="509"/>
      <c r="DOR147" s="509"/>
      <c r="DOS147" s="509"/>
      <c r="DOT147" s="509"/>
      <c r="DOU147" s="509"/>
      <c r="DOV147" s="509"/>
      <c r="DOW147" s="509"/>
      <c r="DOX147" s="509"/>
      <c r="DOY147" s="509"/>
      <c r="DOZ147" s="509"/>
      <c r="DPA147" s="509"/>
      <c r="DPB147" s="509"/>
      <c r="DPC147" s="509"/>
      <c r="DPD147" s="509"/>
      <c r="DPE147" s="509"/>
      <c r="DPF147" s="509"/>
      <c r="DPG147" s="509"/>
      <c r="DPH147" s="509"/>
      <c r="DPI147" s="509"/>
      <c r="DPJ147" s="509"/>
      <c r="DPK147" s="509"/>
      <c r="DPL147" s="509"/>
      <c r="DPM147" s="509"/>
      <c r="DPN147" s="509"/>
      <c r="DPO147" s="509"/>
      <c r="DPP147" s="509"/>
      <c r="DPQ147" s="509"/>
      <c r="DPR147" s="509"/>
      <c r="DPS147" s="509"/>
      <c r="DPT147" s="509"/>
      <c r="DPU147" s="509"/>
      <c r="DPV147" s="509"/>
      <c r="DPW147" s="509"/>
      <c r="DPX147" s="509"/>
      <c r="DPY147" s="509"/>
      <c r="DPZ147" s="509"/>
      <c r="DQA147" s="509"/>
      <c r="DQB147" s="509"/>
      <c r="DQC147" s="509"/>
      <c r="DQD147" s="509"/>
      <c r="DQE147" s="509"/>
      <c r="DQF147" s="509"/>
      <c r="DQG147" s="509"/>
      <c r="DQH147" s="509"/>
      <c r="DQI147" s="509"/>
      <c r="DQJ147" s="509"/>
      <c r="DQK147" s="509"/>
      <c r="DQL147" s="509"/>
      <c r="DQM147" s="509"/>
      <c r="DQN147" s="509"/>
      <c r="DQO147" s="509"/>
      <c r="DQP147" s="509"/>
      <c r="DQQ147" s="509"/>
      <c r="DQR147" s="509"/>
      <c r="DQS147" s="509"/>
      <c r="DQT147" s="509"/>
      <c r="DQU147" s="509"/>
      <c r="DQV147" s="509"/>
      <c r="DQW147" s="509"/>
      <c r="DQX147" s="509"/>
      <c r="DQY147" s="509"/>
      <c r="DQZ147" s="509"/>
      <c r="DRA147" s="509"/>
      <c r="DRB147" s="509"/>
      <c r="DRC147" s="509"/>
      <c r="DRD147" s="509"/>
      <c r="DRE147" s="509"/>
      <c r="DRF147" s="509"/>
      <c r="DRG147" s="509"/>
      <c r="DRH147" s="509"/>
      <c r="DRI147" s="509"/>
      <c r="DRJ147" s="509"/>
      <c r="DRK147" s="509"/>
      <c r="DRL147" s="509"/>
      <c r="DRM147" s="509"/>
      <c r="DRN147" s="509"/>
      <c r="DRO147" s="509"/>
      <c r="DRP147" s="509"/>
      <c r="DRQ147" s="509"/>
      <c r="DRR147" s="509"/>
      <c r="DRS147" s="509"/>
      <c r="DRT147" s="509"/>
      <c r="DRU147" s="509"/>
      <c r="DRV147" s="509"/>
      <c r="DRW147" s="509"/>
      <c r="DRX147" s="509"/>
      <c r="DRY147" s="509"/>
      <c r="DRZ147" s="509"/>
      <c r="DSA147" s="509"/>
      <c r="DSB147" s="509"/>
      <c r="DSC147" s="509"/>
      <c r="DSD147" s="509"/>
      <c r="DSE147" s="509"/>
      <c r="DSF147" s="509"/>
      <c r="DSG147" s="509"/>
      <c r="DSH147" s="509"/>
      <c r="DSI147" s="509"/>
      <c r="DSJ147" s="509"/>
      <c r="DSK147" s="509"/>
      <c r="DSL147" s="509"/>
      <c r="DSM147" s="509"/>
      <c r="DSN147" s="509"/>
      <c r="DSO147" s="509"/>
      <c r="DSP147" s="509"/>
      <c r="DSQ147" s="509"/>
      <c r="DSR147" s="509"/>
      <c r="DSS147" s="509"/>
      <c r="DST147" s="509"/>
      <c r="DSU147" s="509"/>
      <c r="DSV147" s="509"/>
      <c r="DSW147" s="509"/>
      <c r="DSX147" s="509"/>
      <c r="DSY147" s="509"/>
      <c r="DSZ147" s="509"/>
      <c r="DTA147" s="509"/>
      <c r="DTB147" s="509"/>
      <c r="DTC147" s="509"/>
      <c r="DTD147" s="509"/>
      <c r="DTE147" s="509"/>
      <c r="DTF147" s="509"/>
      <c r="DTG147" s="509"/>
      <c r="DTH147" s="509"/>
      <c r="DTI147" s="509"/>
      <c r="DTJ147" s="509"/>
      <c r="DTK147" s="509"/>
      <c r="DTL147" s="509"/>
      <c r="DTM147" s="509"/>
      <c r="DTN147" s="509"/>
      <c r="DTO147" s="509"/>
      <c r="DTP147" s="509"/>
      <c r="DTQ147" s="509"/>
      <c r="DTR147" s="509"/>
      <c r="DTS147" s="509"/>
      <c r="DTT147" s="509"/>
      <c r="DTU147" s="509"/>
      <c r="DTV147" s="509"/>
      <c r="DTW147" s="509"/>
      <c r="DTX147" s="509"/>
      <c r="DTY147" s="509"/>
      <c r="DTZ147" s="509"/>
      <c r="DUA147" s="509"/>
      <c r="DUB147" s="509"/>
      <c r="DUC147" s="509"/>
      <c r="DUD147" s="509"/>
      <c r="DUE147" s="509"/>
      <c r="DUF147" s="509"/>
      <c r="DUG147" s="509"/>
      <c r="DUH147" s="509"/>
      <c r="DUI147" s="509"/>
      <c r="DUJ147" s="509"/>
      <c r="DUK147" s="509"/>
      <c r="DUL147" s="509"/>
      <c r="DUM147" s="509"/>
      <c r="DUN147" s="509"/>
      <c r="DUO147" s="509"/>
      <c r="DUP147" s="509"/>
      <c r="DUQ147" s="509"/>
      <c r="DUR147" s="509"/>
      <c r="DUS147" s="509"/>
      <c r="DUT147" s="509"/>
      <c r="DUU147" s="509"/>
      <c r="DUV147" s="509"/>
      <c r="DUW147" s="509"/>
      <c r="DUX147" s="509"/>
      <c r="DUY147" s="509"/>
      <c r="DUZ147" s="509"/>
      <c r="DVA147" s="509"/>
      <c r="DVB147" s="509"/>
      <c r="DVC147" s="509"/>
      <c r="DVD147" s="509"/>
      <c r="DVE147" s="509"/>
      <c r="DVF147" s="509"/>
      <c r="DVG147" s="509"/>
      <c r="DVH147" s="509"/>
      <c r="DVI147" s="509"/>
      <c r="DVJ147" s="509"/>
      <c r="DVK147" s="509"/>
      <c r="DVL147" s="509"/>
      <c r="DVM147" s="509"/>
      <c r="DVN147" s="509"/>
      <c r="DVO147" s="509"/>
      <c r="DVP147" s="509"/>
      <c r="DVQ147" s="509"/>
      <c r="DVR147" s="509"/>
      <c r="DVS147" s="509"/>
      <c r="DVT147" s="509"/>
      <c r="DVU147" s="509"/>
      <c r="DVV147" s="509"/>
      <c r="DVW147" s="509"/>
      <c r="DVX147" s="509"/>
      <c r="DVY147" s="509"/>
      <c r="DVZ147" s="509"/>
      <c r="DWA147" s="509"/>
      <c r="DWB147" s="509"/>
      <c r="DWC147" s="509"/>
      <c r="DWD147" s="509"/>
      <c r="DWE147" s="509"/>
      <c r="DWF147" s="509"/>
      <c r="DWG147" s="509"/>
      <c r="DWH147" s="509"/>
      <c r="DWI147" s="509"/>
      <c r="DWJ147" s="509"/>
      <c r="DWK147" s="509"/>
      <c r="DWL147" s="509"/>
      <c r="DWM147" s="509"/>
      <c r="DWN147" s="509"/>
      <c r="DWO147" s="509"/>
      <c r="DWP147" s="509"/>
      <c r="DWQ147" s="509"/>
      <c r="DWR147" s="509"/>
      <c r="DWS147" s="509"/>
      <c r="DWT147" s="509"/>
      <c r="DWU147" s="509"/>
      <c r="DWV147" s="509"/>
      <c r="DWW147" s="509"/>
      <c r="DWX147" s="509"/>
      <c r="DWY147" s="509"/>
      <c r="DWZ147" s="509"/>
      <c r="DXA147" s="509"/>
      <c r="DXB147" s="509"/>
      <c r="DXC147" s="509"/>
      <c r="DXD147" s="509"/>
      <c r="DXE147" s="509"/>
      <c r="DXF147" s="509"/>
      <c r="DXG147" s="509"/>
      <c r="DXH147" s="509"/>
      <c r="DXI147" s="509"/>
      <c r="DXJ147" s="509"/>
      <c r="DXK147" s="509"/>
      <c r="DXL147" s="509"/>
      <c r="DXM147" s="509"/>
      <c r="DXN147" s="509"/>
      <c r="DXO147" s="509"/>
      <c r="DXP147" s="509"/>
      <c r="DXQ147" s="509"/>
      <c r="DXR147" s="509"/>
      <c r="DXS147" s="509"/>
      <c r="DXT147" s="509"/>
      <c r="DXU147" s="509"/>
      <c r="DXV147" s="509"/>
      <c r="DXW147" s="509"/>
      <c r="DXX147" s="509"/>
      <c r="DXY147" s="509"/>
      <c r="DXZ147" s="509"/>
      <c r="DYA147" s="509"/>
      <c r="DYB147" s="509"/>
      <c r="DYC147" s="509"/>
      <c r="DYD147" s="509"/>
      <c r="DYE147" s="509"/>
      <c r="DYF147" s="509"/>
      <c r="DYG147" s="509"/>
      <c r="DYH147" s="509"/>
      <c r="DYI147" s="509"/>
      <c r="DYJ147" s="509"/>
      <c r="DYK147" s="509"/>
      <c r="DYL147" s="509"/>
      <c r="DYM147" s="509"/>
      <c r="DYN147" s="509"/>
      <c r="DYO147" s="509"/>
      <c r="DYP147" s="509"/>
      <c r="DYQ147" s="509"/>
      <c r="DYR147" s="509"/>
      <c r="DYS147" s="509"/>
      <c r="DYT147" s="509"/>
      <c r="DYU147" s="509"/>
      <c r="DYV147" s="509"/>
      <c r="DYW147" s="509"/>
      <c r="DYX147" s="509"/>
      <c r="DYY147" s="509"/>
      <c r="DYZ147" s="509"/>
      <c r="DZA147" s="509"/>
      <c r="DZB147" s="509"/>
      <c r="DZC147" s="509"/>
      <c r="DZD147" s="509"/>
      <c r="DZE147" s="509"/>
      <c r="DZF147" s="509"/>
      <c r="DZG147" s="509"/>
      <c r="DZH147" s="509"/>
      <c r="DZI147" s="509"/>
      <c r="DZJ147" s="509"/>
      <c r="DZK147" s="509"/>
      <c r="DZL147" s="509"/>
      <c r="DZM147" s="509"/>
      <c r="DZN147" s="509"/>
      <c r="DZO147" s="509"/>
      <c r="DZP147" s="509"/>
      <c r="DZQ147" s="509"/>
      <c r="DZR147" s="509"/>
      <c r="DZS147" s="509"/>
      <c r="DZT147" s="509"/>
      <c r="DZU147" s="509"/>
      <c r="DZV147" s="509"/>
      <c r="DZW147" s="509"/>
      <c r="DZX147" s="509"/>
      <c r="DZY147" s="509"/>
      <c r="DZZ147" s="509"/>
      <c r="EAA147" s="509"/>
      <c r="EAB147" s="509"/>
      <c r="EAC147" s="509"/>
      <c r="EAD147" s="509"/>
      <c r="EAE147" s="509"/>
      <c r="EAF147" s="509"/>
      <c r="EAG147" s="509"/>
      <c r="EAH147" s="509"/>
      <c r="EAI147" s="509"/>
      <c r="EAJ147" s="509"/>
      <c r="EAK147" s="509"/>
      <c r="EAL147" s="509"/>
      <c r="EAM147" s="509"/>
      <c r="EAN147" s="509"/>
      <c r="EAO147" s="509"/>
      <c r="EAP147" s="509"/>
      <c r="EAQ147" s="509"/>
      <c r="EAR147" s="509"/>
      <c r="EAS147" s="509"/>
      <c r="EAT147" s="509"/>
      <c r="EAU147" s="509"/>
      <c r="EAV147" s="509"/>
      <c r="EAW147" s="509"/>
      <c r="EAX147" s="509"/>
      <c r="EAY147" s="509"/>
      <c r="EAZ147" s="509"/>
      <c r="EBA147" s="509"/>
      <c r="EBB147" s="509"/>
      <c r="EBC147" s="509"/>
      <c r="EBD147" s="509"/>
      <c r="EBE147" s="509"/>
      <c r="EBF147" s="509"/>
      <c r="EBG147" s="509"/>
      <c r="EBH147" s="509"/>
      <c r="EBI147" s="509"/>
      <c r="EBJ147" s="509"/>
      <c r="EBK147" s="509"/>
      <c r="EBL147" s="509"/>
      <c r="EBM147" s="509"/>
      <c r="EBN147" s="509"/>
      <c r="EBO147" s="509"/>
      <c r="EBP147" s="509"/>
      <c r="EBQ147" s="509"/>
      <c r="EBR147" s="509"/>
      <c r="EBS147" s="509"/>
      <c r="EBT147" s="509"/>
      <c r="EBU147" s="509"/>
      <c r="EBV147" s="509"/>
      <c r="EBW147" s="509"/>
      <c r="EBX147" s="509"/>
      <c r="EBY147" s="509"/>
      <c r="EBZ147" s="509"/>
      <c r="ECA147" s="509"/>
      <c r="ECB147" s="509"/>
      <c r="ECC147" s="509"/>
      <c r="ECD147" s="509"/>
      <c r="ECE147" s="509"/>
      <c r="ECF147" s="509"/>
      <c r="ECG147" s="509"/>
      <c r="ECH147" s="509"/>
      <c r="ECI147" s="509"/>
      <c r="ECJ147" s="509"/>
      <c r="ECK147" s="509"/>
      <c r="ECL147" s="509"/>
      <c r="ECM147" s="509"/>
      <c r="ECN147" s="509"/>
      <c r="ECO147" s="509"/>
      <c r="ECP147" s="509"/>
      <c r="ECQ147" s="509"/>
      <c r="ECR147" s="509"/>
      <c r="ECS147" s="509"/>
      <c r="ECT147" s="509"/>
      <c r="ECU147" s="509"/>
      <c r="ECV147" s="509"/>
      <c r="ECW147" s="509"/>
      <c r="ECX147" s="509"/>
      <c r="ECY147" s="509"/>
      <c r="ECZ147" s="509"/>
      <c r="EDA147" s="509"/>
      <c r="EDB147" s="509"/>
      <c r="EDC147" s="509"/>
      <c r="EDD147" s="509"/>
      <c r="EDE147" s="509"/>
      <c r="EDF147" s="509"/>
      <c r="EDG147" s="509"/>
      <c r="EDH147" s="509"/>
      <c r="EDI147" s="509"/>
      <c r="EDJ147" s="509"/>
      <c r="EDK147" s="509"/>
      <c r="EDL147" s="509"/>
      <c r="EDM147" s="509"/>
      <c r="EDN147" s="509"/>
      <c r="EDO147" s="509"/>
      <c r="EDP147" s="509"/>
      <c r="EDQ147" s="509"/>
      <c r="EDR147" s="509"/>
      <c r="EDS147" s="509"/>
      <c r="EDT147" s="509"/>
      <c r="EDU147" s="509"/>
      <c r="EDV147" s="509"/>
      <c r="EDW147" s="509"/>
      <c r="EDX147" s="509"/>
      <c r="EDY147" s="509"/>
      <c r="EDZ147" s="509"/>
      <c r="EEA147" s="509"/>
      <c r="EEB147" s="509"/>
      <c r="EEC147" s="509"/>
      <c r="EED147" s="509"/>
      <c r="EEE147" s="509"/>
      <c r="EEF147" s="509"/>
      <c r="EEG147" s="509"/>
      <c r="EEH147" s="509"/>
      <c r="EEI147" s="509"/>
      <c r="EEJ147" s="509"/>
      <c r="EEK147" s="509"/>
      <c r="EEL147" s="509"/>
      <c r="EEM147" s="509"/>
      <c r="EEN147" s="509"/>
      <c r="EEO147" s="509"/>
      <c r="EEP147" s="509"/>
      <c r="EEQ147" s="509"/>
      <c r="EER147" s="509"/>
      <c r="EES147" s="509"/>
      <c r="EET147" s="509"/>
      <c r="EEU147" s="509"/>
      <c r="EEV147" s="509"/>
      <c r="EEW147" s="509"/>
      <c r="EEX147" s="509"/>
      <c r="EEY147" s="509"/>
      <c r="EEZ147" s="509"/>
      <c r="EFA147" s="509"/>
      <c r="EFB147" s="509"/>
      <c r="EFC147" s="509"/>
      <c r="EFD147" s="509"/>
      <c r="EFE147" s="509"/>
      <c r="EFF147" s="509"/>
      <c r="EFG147" s="509"/>
      <c r="EFH147" s="509"/>
      <c r="EFI147" s="509"/>
      <c r="EFJ147" s="509"/>
      <c r="EFK147" s="509"/>
      <c r="EFL147" s="509"/>
      <c r="EFM147" s="509"/>
      <c r="EFN147" s="509"/>
      <c r="EFO147" s="509"/>
      <c r="EFP147" s="509"/>
      <c r="EFQ147" s="509"/>
      <c r="EFR147" s="509"/>
      <c r="EFS147" s="509"/>
      <c r="EFT147" s="509"/>
      <c r="EFU147" s="509"/>
      <c r="EFV147" s="509"/>
      <c r="EFW147" s="509"/>
      <c r="EFX147" s="509"/>
      <c r="EFY147" s="509"/>
      <c r="EFZ147" s="509"/>
      <c r="EGA147" s="509"/>
      <c r="EGB147" s="509"/>
      <c r="EGC147" s="509"/>
      <c r="EGD147" s="509"/>
      <c r="EGE147" s="509"/>
      <c r="EGF147" s="509"/>
      <c r="EGG147" s="509"/>
      <c r="EGH147" s="509"/>
      <c r="EGI147" s="509"/>
      <c r="EGJ147" s="509"/>
      <c r="EGK147" s="509"/>
      <c r="EGL147" s="509"/>
      <c r="EGM147" s="509"/>
      <c r="EGN147" s="509"/>
      <c r="EGO147" s="509"/>
      <c r="EGP147" s="509"/>
      <c r="EGQ147" s="509"/>
      <c r="EGR147" s="509"/>
      <c r="EGS147" s="509"/>
      <c r="EGT147" s="509"/>
      <c r="EGU147" s="509"/>
      <c r="EGV147" s="509"/>
      <c r="EGW147" s="509"/>
      <c r="EGX147" s="509"/>
      <c r="EGY147" s="509"/>
      <c r="EGZ147" s="509"/>
      <c r="EHA147" s="509"/>
      <c r="EHB147" s="509"/>
      <c r="EHC147" s="509"/>
      <c r="EHD147" s="509"/>
      <c r="EHE147" s="509"/>
      <c r="EHF147" s="509"/>
      <c r="EHG147" s="509"/>
      <c r="EHH147" s="509"/>
      <c r="EHI147" s="509"/>
      <c r="EHJ147" s="509"/>
      <c r="EHK147" s="509"/>
      <c r="EHL147" s="509"/>
      <c r="EHM147" s="509"/>
      <c r="EHN147" s="509"/>
      <c r="EHO147" s="509"/>
      <c r="EHP147" s="509"/>
      <c r="EHQ147" s="509"/>
      <c r="EHR147" s="509"/>
      <c r="EHS147" s="509"/>
      <c r="EHT147" s="509"/>
      <c r="EHU147" s="509"/>
      <c r="EHV147" s="509"/>
      <c r="EHW147" s="509"/>
      <c r="EHX147" s="509"/>
      <c r="EHY147" s="509"/>
      <c r="EHZ147" s="509"/>
      <c r="EIA147" s="509"/>
      <c r="EIB147" s="509"/>
      <c r="EIC147" s="509"/>
      <c r="EID147" s="509"/>
      <c r="EIE147" s="509"/>
      <c r="EIF147" s="509"/>
      <c r="EIG147" s="509"/>
      <c r="EIH147" s="509"/>
      <c r="EII147" s="509"/>
      <c r="EIJ147" s="509"/>
      <c r="EIK147" s="509"/>
      <c r="EIL147" s="509"/>
      <c r="EIM147" s="509"/>
      <c r="EIN147" s="509"/>
      <c r="EIO147" s="509"/>
      <c r="EIP147" s="509"/>
      <c r="EIQ147" s="509"/>
      <c r="EIR147" s="509"/>
      <c r="EIS147" s="509"/>
      <c r="EIT147" s="509"/>
      <c r="EIU147" s="509"/>
      <c r="EIV147" s="509"/>
      <c r="EIW147" s="509"/>
      <c r="EIX147" s="509"/>
      <c r="EIY147" s="509"/>
      <c r="EIZ147" s="509"/>
      <c r="EJA147" s="509"/>
      <c r="EJB147" s="509"/>
      <c r="EJC147" s="509"/>
      <c r="EJD147" s="509"/>
      <c r="EJE147" s="509"/>
      <c r="EJF147" s="509"/>
      <c r="EJG147" s="509"/>
      <c r="EJH147" s="509"/>
      <c r="EJI147" s="509"/>
      <c r="EJJ147" s="509"/>
      <c r="EJK147" s="509"/>
      <c r="EJL147" s="509"/>
      <c r="EJM147" s="509"/>
      <c r="EJN147" s="509"/>
      <c r="EJO147" s="509"/>
      <c r="EJP147" s="509"/>
      <c r="EJQ147" s="509"/>
      <c r="EJR147" s="509"/>
      <c r="EJS147" s="509"/>
      <c r="EJT147" s="509"/>
      <c r="EJU147" s="509"/>
      <c r="EJV147" s="509"/>
      <c r="EJW147" s="509"/>
      <c r="EJX147" s="509"/>
      <c r="EJY147" s="509"/>
      <c r="EJZ147" s="509"/>
      <c r="EKA147" s="509"/>
      <c r="EKB147" s="509"/>
      <c r="EKC147" s="509"/>
      <c r="EKD147" s="509"/>
      <c r="EKE147" s="509"/>
      <c r="EKF147" s="509"/>
      <c r="EKG147" s="509"/>
      <c r="EKH147" s="509"/>
      <c r="EKI147" s="509"/>
      <c r="EKJ147" s="509"/>
      <c r="EKK147" s="509"/>
      <c r="EKL147" s="509"/>
      <c r="EKM147" s="509"/>
      <c r="EKN147" s="509"/>
      <c r="EKO147" s="509"/>
      <c r="EKP147" s="509"/>
      <c r="EKQ147" s="509"/>
      <c r="EKR147" s="509"/>
      <c r="EKS147" s="509"/>
      <c r="EKT147" s="509"/>
      <c r="EKU147" s="509"/>
      <c r="EKV147" s="509"/>
      <c r="EKW147" s="509"/>
      <c r="EKX147" s="509"/>
      <c r="EKY147" s="509"/>
      <c r="EKZ147" s="509"/>
      <c r="ELA147" s="509"/>
      <c r="ELB147" s="509"/>
      <c r="ELC147" s="509"/>
      <c r="ELD147" s="509"/>
      <c r="ELE147" s="509"/>
      <c r="ELF147" s="509"/>
      <c r="ELG147" s="509"/>
      <c r="ELH147" s="509"/>
      <c r="ELI147" s="509"/>
      <c r="ELJ147" s="509"/>
      <c r="ELK147" s="509"/>
      <c r="ELL147" s="509"/>
      <c r="ELM147" s="509"/>
      <c r="ELN147" s="509"/>
      <c r="ELO147" s="509"/>
      <c r="ELP147" s="509"/>
      <c r="ELQ147" s="509"/>
      <c r="ELR147" s="509"/>
      <c r="ELS147" s="509"/>
      <c r="ELT147" s="509"/>
      <c r="ELU147" s="509"/>
      <c r="ELV147" s="509"/>
      <c r="ELW147" s="509"/>
      <c r="ELX147" s="509"/>
      <c r="ELY147" s="509"/>
      <c r="ELZ147" s="509"/>
      <c r="EMA147" s="509"/>
      <c r="EMB147" s="509"/>
      <c r="EMC147" s="509"/>
      <c r="EMD147" s="509"/>
      <c r="EME147" s="509"/>
      <c r="EMF147" s="509"/>
      <c r="EMG147" s="509"/>
      <c r="EMH147" s="509"/>
      <c r="EMI147" s="509"/>
      <c r="EMJ147" s="509"/>
      <c r="EMK147" s="509"/>
      <c r="EML147" s="509"/>
      <c r="EMM147" s="509"/>
      <c r="EMN147" s="509"/>
      <c r="EMO147" s="509"/>
      <c r="EMP147" s="509"/>
      <c r="EMQ147" s="509"/>
      <c r="EMR147" s="509"/>
      <c r="EMS147" s="509"/>
      <c r="EMT147" s="509"/>
      <c r="EMU147" s="509"/>
      <c r="EMV147" s="509"/>
      <c r="EMW147" s="509"/>
      <c r="EMX147" s="509"/>
      <c r="EMY147" s="509"/>
      <c r="EMZ147" s="509"/>
      <c r="ENA147" s="509"/>
      <c r="ENB147" s="509"/>
      <c r="ENC147" s="509"/>
      <c r="END147" s="509"/>
      <c r="ENE147" s="509"/>
      <c r="ENF147" s="509"/>
      <c r="ENG147" s="509"/>
      <c r="ENH147" s="509"/>
      <c r="ENI147" s="509"/>
      <c r="ENJ147" s="509"/>
      <c r="ENK147" s="509"/>
      <c r="ENL147" s="509"/>
      <c r="ENM147" s="509"/>
      <c r="ENN147" s="509"/>
      <c r="ENO147" s="509"/>
      <c r="ENP147" s="509"/>
      <c r="ENQ147" s="509"/>
      <c r="ENR147" s="509"/>
      <c r="ENS147" s="509"/>
      <c r="ENT147" s="509"/>
      <c r="ENU147" s="509"/>
      <c r="ENV147" s="509"/>
      <c r="ENW147" s="509"/>
      <c r="ENX147" s="509"/>
      <c r="ENY147" s="509"/>
      <c r="ENZ147" s="509"/>
      <c r="EOA147" s="509"/>
      <c r="EOB147" s="509"/>
      <c r="EOC147" s="509"/>
      <c r="EOD147" s="509"/>
      <c r="EOE147" s="509"/>
      <c r="EOF147" s="509"/>
      <c r="EOG147" s="509"/>
      <c r="EOH147" s="509"/>
      <c r="EOI147" s="509"/>
      <c r="EOJ147" s="509"/>
      <c r="EOK147" s="509"/>
      <c r="EOL147" s="509"/>
      <c r="EOM147" s="509"/>
      <c r="EON147" s="509"/>
      <c r="EOO147" s="509"/>
      <c r="EOP147" s="509"/>
      <c r="EOQ147" s="509"/>
      <c r="EOR147" s="509"/>
      <c r="EOS147" s="509"/>
      <c r="EOT147" s="509"/>
      <c r="EOU147" s="509"/>
      <c r="EOV147" s="509"/>
      <c r="EOW147" s="509"/>
      <c r="EOX147" s="509"/>
      <c r="EOY147" s="509"/>
      <c r="EOZ147" s="509"/>
      <c r="EPA147" s="509"/>
      <c r="EPB147" s="509"/>
      <c r="EPC147" s="509"/>
      <c r="EPD147" s="509"/>
      <c r="EPE147" s="509"/>
      <c r="EPF147" s="509"/>
      <c r="EPG147" s="509"/>
      <c r="EPH147" s="509"/>
      <c r="EPI147" s="509"/>
      <c r="EPJ147" s="509"/>
      <c r="EPK147" s="509"/>
      <c r="EPL147" s="509"/>
      <c r="EPM147" s="509"/>
      <c r="EPN147" s="509"/>
      <c r="EPO147" s="509"/>
      <c r="EPP147" s="509"/>
      <c r="EPQ147" s="509"/>
      <c r="EPR147" s="509"/>
      <c r="EPS147" s="509"/>
      <c r="EPT147" s="509"/>
      <c r="EPU147" s="509"/>
      <c r="EPV147" s="509"/>
      <c r="EPW147" s="509"/>
      <c r="EPX147" s="509"/>
      <c r="EPY147" s="509"/>
      <c r="EPZ147" s="509"/>
      <c r="EQA147" s="509"/>
      <c r="EQB147" s="509"/>
      <c r="EQC147" s="509"/>
      <c r="EQD147" s="509"/>
      <c r="EQE147" s="509"/>
      <c r="EQF147" s="509"/>
      <c r="EQG147" s="509"/>
      <c r="EQH147" s="509"/>
      <c r="EQI147" s="509"/>
      <c r="EQJ147" s="509"/>
      <c r="EQK147" s="509"/>
      <c r="EQL147" s="509"/>
      <c r="EQM147" s="509"/>
      <c r="EQN147" s="509"/>
      <c r="EQO147" s="509"/>
      <c r="EQP147" s="509"/>
      <c r="EQQ147" s="509"/>
      <c r="EQR147" s="509"/>
      <c r="EQS147" s="509"/>
      <c r="EQT147" s="509"/>
      <c r="EQU147" s="509"/>
      <c r="EQV147" s="509"/>
      <c r="EQW147" s="509"/>
      <c r="EQX147" s="509"/>
      <c r="EQY147" s="509"/>
      <c r="EQZ147" s="509"/>
      <c r="ERA147" s="509"/>
      <c r="ERB147" s="509"/>
      <c r="ERC147" s="509"/>
      <c r="ERD147" s="509"/>
      <c r="ERE147" s="509"/>
      <c r="ERF147" s="509"/>
      <c r="ERG147" s="509"/>
      <c r="ERH147" s="509"/>
      <c r="ERI147" s="509"/>
      <c r="ERJ147" s="509"/>
      <c r="ERK147" s="509"/>
      <c r="ERL147" s="509"/>
      <c r="ERM147" s="509"/>
      <c r="ERN147" s="509"/>
      <c r="ERO147" s="509"/>
      <c r="ERP147" s="509"/>
      <c r="ERQ147" s="509"/>
      <c r="ERR147" s="509"/>
      <c r="ERS147" s="509"/>
      <c r="ERT147" s="509"/>
      <c r="ERU147" s="509"/>
      <c r="ERV147" s="509"/>
      <c r="ERW147" s="509"/>
      <c r="ERX147" s="509"/>
      <c r="ERY147" s="509"/>
      <c r="ERZ147" s="509"/>
      <c r="ESA147" s="509"/>
      <c r="ESB147" s="509"/>
      <c r="ESC147" s="509"/>
      <c r="ESD147" s="509"/>
      <c r="ESE147" s="509"/>
      <c r="ESF147" s="509"/>
      <c r="ESG147" s="509"/>
      <c r="ESH147" s="509"/>
      <c r="ESI147" s="509"/>
      <c r="ESJ147" s="509"/>
      <c r="ESK147" s="509"/>
      <c r="ESL147" s="509"/>
      <c r="ESM147" s="509"/>
      <c r="ESN147" s="509"/>
      <c r="ESO147" s="509"/>
      <c r="ESP147" s="509"/>
      <c r="ESQ147" s="509"/>
      <c r="ESR147" s="509"/>
      <c r="ESS147" s="509"/>
      <c r="EST147" s="509"/>
      <c r="ESU147" s="509"/>
      <c r="ESV147" s="509"/>
      <c r="ESW147" s="509"/>
      <c r="ESX147" s="509"/>
      <c r="ESY147" s="509"/>
      <c r="ESZ147" s="509"/>
      <c r="ETA147" s="509"/>
      <c r="ETB147" s="509"/>
      <c r="ETC147" s="509"/>
      <c r="ETD147" s="509"/>
      <c r="ETE147" s="509"/>
      <c r="ETF147" s="509"/>
      <c r="ETG147" s="509"/>
      <c r="ETH147" s="509"/>
      <c r="ETI147" s="509"/>
      <c r="ETJ147" s="509"/>
      <c r="ETK147" s="509"/>
      <c r="ETL147" s="509"/>
      <c r="ETM147" s="509"/>
      <c r="ETN147" s="509"/>
      <c r="ETO147" s="509"/>
      <c r="ETP147" s="509"/>
      <c r="ETQ147" s="509"/>
      <c r="ETR147" s="509"/>
      <c r="ETS147" s="509"/>
      <c r="ETT147" s="509"/>
      <c r="ETU147" s="509"/>
      <c r="ETV147" s="509"/>
      <c r="ETW147" s="509"/>
      <c r="ETX147" s="509"/>
      <c r="ETY147" s="509"/>
      <c r="ETZ147" s="509"/>
      <c r="EUA147" s="509"/>
      <c r="EUB147" s="509"/>
      <c r="EUC147" s="509"/>
      <c r="EUD147" s="509"/>
      <c r="EUE147" s="509"/>
      <c r="EUF147" s="509"/>
      <c r="EUG147" s="509"/>
      <c r="EUH147" s="509"/>
      <c r="EUI147" s="509"/>
      <c r="EUJ147" s="509"/>
      <c r="EUK147" s="509"/>
      <c r="EUL147" s="509"/>
      <c r="EUM147" s="509"/>
      <c r="EUN147" s="509"/>
      <c r="EUO147" s="509"/>
      <c r="EUP147" s="509"/>
      <c r="EUQ147" s="509"/>
      <c r="EUR147" s="509"/>
      <c r="EUS147" s="509"/>
      <c r="EUT147" s="509"/>
      <c r="EUU147" s="509"/>
      <c r="EUV147" s="509"/>
      <c r="EUW147" s="509"/>
      <c r="EUX147" s="509"/>
      <c r="EUY147" s="509"/>
      <c r="EUZ147" s="509"/>
      <c r="EVA147" s="509"/>
      <c r="EVB147" s="509"/>
      <c r="EVC147" s="509"/>
      <c r="EVD147" s="509"/>
      <c r="EVE147" s="509"/>
      <c r="EVF147" s="509"/>
      <c r="EVG147" s="509"/>
      <c r="EVH147" s="509"/>
      <c r="EVI147" s="509"/>
      <c r="EVJ147" s="509"/>
      <c r="EVK147" s="509"/>
      <c r="EVL147" s="509"/>
      <c r="EVM147" s="509"/>
      <c r="EVN147" s="509"/>
      <c r="EVO147" s="509"/>
      <c r="EVP147" s="509"/>
      <c r="EVQ147" s="509"/>
      <c r="EVR147" s="509"/>
      <c r="EVS147" s="509"/>
      <c r="EVT147" s="509"/>
      <c r="EVU147" s="509"/>
      <c r="EVV147" s="509"/>
      <c r="EVW147" s="509"/>
      <c r="EVX147" s="509"/>
      <c r="EVY147" s="509"/>
      <c r="EVZ147" s="509"/>
      <c r="EWA147" s="509"/>
      <c r="EWB147" s="509"/>
      <c r="EWC147" s="509"/>
      <c r="EWD147" s="509"/>
      <c r="EWE147" s="509"/>
      <c r="EWF147" s="509"/>
      <c r="EWG147" s="509"/>
      <c r="EWH147" s="509"/>
      <c r="EWI147" s="509"/>
      <c r="EWJ147" s="509"/>
      <c r="EWK147" s="509"/>
      <c r="EWL147" s="509"/>
      <c r="EWM147" s="509"/>
      <c r="EWN147" s="509"/>
      <c r="EWO147" s="509"/>
      <c r="EWP147" s="509"/>
      <c r="EWQ147" s="509"/>
      <c r="EWR147" s="509"/>
      <c r="EWS147" s="509"/>
      <c r="EWT147" s="509"/>
      <c r="EWU147" s="509"/>
      <c r="EWV147" s="509"/>
      <c r="EWW147" s="509"/>
      <c r="EWX147" s="509"/>
      <c r="EWY147" s="509"/>
      <c r="EWZ147" s="509"/>
      <c r="EXA147" s="509"/>
      <c r="EXB147" s="509"/>
      <c r="EXC147" s="509"/>
      <c r="EXD147" s="509"/>
      <c r="EXE147" s="509"/>
      <c r="EXF147" s="509"/>
      <c r="EXG147" s="509"/>
      <c r="EXH147" s="509"/>
      <c r="EXI147" s="509"/>
      <c r="EXJ147" s="509"/>
      <c r="EXK147" s="509"/>
      <c r="EXL147" s="509"/>
      <c r="EXM147" s="509"/>
      <c r="EXN147" s="509"/>
      <c r="EXO147" s="509"/>
      <c r="EXP147" s="509"/>
      <c r="EXQ147" s="509"/>
      <c r="EXR147" s="509"/>
      <c r="EXS147" s="509"/>
      <c r="EXT147" s="509"/>
      <c r="EXU147" s="509"/>
      <c r="EXV147" s="509"/>
      <c r="EXW147" s="509"/>
      <c r="EXX147" s="509"/>
      <c r="EXY147" s="509"/>
      <c r="EXZ147" s="509"/>
      <c r="EYA147" s="509"/>
      <c r="EYB147" s="509"/>
      <c r="EYC147" s="509"/>
      <c r="EYD147" s="509"/>
      <c r="EYE147" s="509"/>
      <c r="EYF147" s="509"/>
      <c r="EYG147" s="509"/>
      <c r="EYH147" s="509"/>
      <c r="EYI147" s="509"/>
      <c r="EYJ147" s="509"/>
      <c r="EYK147" s="509"/>
      <c r="EYL147" s="509"/>
      <c r="EYM147" s="509"/>
      <c r="EYN147" s="509"/>
      <c r="EYO147" s="509"/>
      <c r="EYP147" s="509"/>
      <c r="EYQ147" s="509"/>
      <c r="EYR147" s="509"/>
      <c r="EYS147" s="509"/>
      <c r="EYT147" s="509"/>
      <c r="EYU147" s="509"/>
      <c r="EYV147" s="509"/>
      <c r="EYW147" s="509"/>
      <c r="EYX147" s="509"/>
      <c r="EYY147" s="509"/>
      <c r="EYZ147" s="509"/>
      <c r="EZA147" s="509"/>
      <c r="EZB147" s="509"/>
      <c r="EZC147" s="509"/>
      <c r="EZD147" s="509"/>
      <c r="EZE147" s="509"/>
      <c r="EZF147" s="509"/>
      <c r="EZG147" s="509"/>
      <c r="EZH147" s="509"/>
      <c r="EZI147" s="509"/>
      <c r="EZJ147" s="509"/>
      <c r="EZK147" s="509"/>
      <c r="EZL147" s="509"/>
      <c r="EZM147" s="509"/>
      <c r="EZN147" s="509"/>
      <c r="EZO147" s="509"/>
      <c r="EZP147" s="509"/>
      <c r="EZQ147" s="509"/>
      <c r="EZR147" s="509"/>
      <c r="EZS147" s="509"/>
      <c r="EZT147" s="509"/>
      <c r="EZU147" s="509"/>
      <c r="EZV147" s="509"/>
      <c r="EZW147" s="509"/>
      <c r="EZX147" s="509"/>
      <c r="EZY147" s="509"/>
      <c r="EZZ147" s="509"/>
      <c r="FAA147" s="509"/>
      <c r="FAB147" s="509"/>
      <c r="FAC147" s="509"/>
      <c r="FAD147" s="509"/>
      <c r="FAE147" s="509"/>
      <c r="FAF147" s="509"/>
      <c r="FAG147" s="509"/>
      <c r="FAH147" s="509"/>
      <c r="FAI147" s="509"/>
      <c r="FAJ147" s="509"/>
      <c r="FAK147" s="509"/>
      <c r="FAL147" s="509"/>
      <c r="FAM147" s="509"/>
      <c r="FAN147" s="509"/>
      <c r="FAO147" s="509"/>
      <c r="FAP147" s="509"/>
      <c r="FAQ147" s="509"/>
      <c r="FAR147" s="509"/>
      <c r="FAS147" s="509"/>
      <c r="FAT147" s="509"/>
      <c r="FAU147" s="509"/>
      <c r="FAV147" s="509"/>
      <c r="FAW147" s="509"/>
      <c r="FAX147" s="509"/>
      <c r="FAY147" s="509"/>
      <c r="FAZ147" s="509"/>
      <c r="FBA147" s="509"/>
      <c r="FBB147" s="509"/>
      <c r="FBC147" s="509"/>
      <c r="FBD147" s="509"/>
      <c r="FBE147" s="509"/>
      <c r="FBF147" s="509"/>
      <c r="FBG147" s="509"/>
      <c r="FBH147" s="509"/>
      <c r="FBI147" s="509"/>
      <c r="FBJ147" s="509"/>
      <c r="FBK147" s="509"/>
      <c r="FBL147" s="509"/>
      <c r="FBM147" s="509"/>
      <c r="FBN147" s="509"/>
      <c r="FBO147" s="509"/>
      <c r="FBP147" s="509"/>
      <c r="FBQ147" s="509"/>
      <c r="FBR147" s="509"/>
      <c r="FBS147" s="509"/>
      <c r="FBT147" s="509"/>
      <c r="FBU147" s="509"/>
      <c r="FBV147" s="509"/>
      <c r="FBW147" s="509"/>
      <c r="FBX147" s="509"/>
      <c r="FBY147" s="509"/>
      <c r="FBZ147" s="509"/>
      <c r="FCA147" s="509"/>
      <c r="FCB147" s="509"/>
      <c r="FCC147" s="509"/>
      <c r="FCD147" s="509"/>
      <c r="FCE147" s="509"/>
      <c r="FCF147" s="509"/>
      <c r="FCG147" s="509"/>
      <c r="FCH147" s="509"/>
      <c r="FCI147" s="509"/>
      <c r="FCJ147" s="509"/>
      <c r="FCK147" s="509"/>
      <c r="FCL147" s="509"/>
      <c r="FCM147" s="509"/>
      <c r="FCN147" s="509"/>
      <c r="FCO147" s="509"/>
      <c r="FCP147" s="509"/>
      <c r="FCQ147" s="509"/>
      <c r="FCR147" s="509"/>
      <c r="FCS147" s="509"/>
      <c r="FCT147" s="509"/>
      <c r="FCU147" s="509"/>
      <c r="FCV147" s="509"/>
      <c r="FCW147" s="509"/>
      <c r="FCX147" s="509"/>
      <c r="FCY147" s="509"/>
      <c r="FCZ147" s="509"/>
      <c r="FDA147" s="509"/>
      <c r="FDB147" s="509"/>
      <c r="FDC147" s="509"/>
      <c r="FDD147" s="509"/>
      <c r="FDE147" s="509"/>
      <c r="FDF147" s="509"/>
      <c r="FDG147" s="509"/>
      <c r="FDH147" s="509"/>
      <c r="FDI147" s="509"/>
      <c r="FDJ147" s="509"/>
      <c r="FDK147" s="509"/>
      <c r="FDL147" s="509"/>
      <c r="FDM147" s="509"/>
      <c r="FDN147" s="509"/>
      <c r="FDO147" s="509"/>
      <c r="FDP147" s="509"/>
      <c r="FDQ147" s="509"/>
      <c r="FDR147" s="509"/>
      <c r="FDS147" s="509"/>
      <c r="FDT147" s="509"/>
      <c r="FDU147" s="509"/>
      <c r="FDV147" s="509"/>
      <c r="FDW147" s="509"/>
      <c r="FDX147" s="509"/>
      <c r="FDY147" s="509"/>
      <c r="FDZ147" s="509"/>
      <c r="FEA147" s="509"/>
      <c r="FEB147" s="509"/>
      <c r="FEC147" s="509"/>
      <c r="FED147" s="509"/>
      <c r="FEE147" s="509"/>
      <c r="FEF147" s="509"/>
      <c r="FEG147" s="509"/>
      <c r="FEH147" s="509"/>
      <c r="FEI147" s="509"/>
      <c r="FEJ147" s="509"/>
      <c r="FEK147" s="509"/>
      <c r="FEL147" s="509"/>
      <c r="FEM147" s="509"/>
      <c r="FEN147" s="509"/>
      <c r="FEO147" s="509"/>
      <c r="FEP147" s="509"/>
      <c r="FEQ147" s="509"/>
      <c r="FER147" s="509"/>
      <c r="FES147" s="509"/>
      <c r="FET147" s="509"/>
      <c r="FEU147" s="509"/>
      <c r="FEV147" s="509"/>
      <c r="FEW147" s="509"/>
      <c r="FEX147" s="509"/>
      <c r="FEY147" s="509"/>
      <c r="FEZ147" s="509"/>
      <c r="FFA147" s="509"/>
      <c r="FFB147" s="509"/>
      <c r="FFC147" s="509"/>
      <c r="FFD147" s="509"/>
      <c r="FFE147" s="509"/>
      <c r="FFF147" s="509"/>
      <c r="FFG147" s="509"/>
      <c r="FFH147" s="509"/>
      <c r="FFI147" s="509"/>
      <c r="FFJ147" s="509"/>
      <c r="FFK147" s="509"/>
      <c r="FFL147" s="509"/>
      <c r="FFM147" s="509"/>
      <c r="FFN147" s="509"/>
      <c r="FFO147" s="509"/>
      <c r="FFP147" s="509"/>
      <c r="FFQ147" s="509"/>
      <c r="FFR147" s="509"/>
      <c r="FFS147" s="509"/>
      <c r="FFT147" s="509"/>
      <c r="FFU147" s="509"/>
      <c r="FFV147" s="509"/>
      <c r="FFW147" s="509"/>
      <c r="FFX147" s="509"/>
      <c r="FFY147" s="509"/>
      <c r="FFZ147" s="509"/>
      <c r="FGA147" s="509"/>
      <c r="FGB147" s="509"/>
      <c r="FGC147" s="509"/>
      <c r="FGD147" s="509"/>
      <c r="FGE147" s="509"/>
      <c r="FGF147" s="509"/>
      <c r="FGG147" s="509"/>
      <c r="FGH147" s="509"/>
      <c r="FGI147" s="509"/>
      <c r="FGJ147" s="509"/>
      <c r="FGK147" s="509"/>
      <c r="FGL147" s="509"/>
      <c r="FGM147" s="509"/>
      <c r="FGN147" s="509"/>
      <c r="FGO147" s="509"/>
      <c r="FGP147" s="509"/>
      <c r="FGQ147" s="509"/>
      <c r="FGR147" s="509"/>
      <c r="FGS147" s="509"/>
      <c r="FGT147" s="509"/>
      <c r="FGU147" s="509"/>
      <c r="FGV147" s="509"/>
      <c r="FGW147" s="509"/>
      <c r="FGX147" s="509"/>
      <c r="FGY147" s="509"/>
      <c r="FGZ147" s="509"/>
      <c r="FHA147" s="509"/>
      <c r="FHB147" s="509"/>
      <c r="FHC147" s="509"/>
      <c r="FHD147" s="509"/>
      <c r="FHE147" s="509"/>
      <c r="FHF147" s="509"/>
      <c r="FHG147" s="509"/>
      <c r="FHH147" s="509"/>
      <c r="FHI147" s="509"/>
      <c r="FHJ147" s="509"/>
      <c r="FHK147" s="509"/>
      <c r="FHL147" s="509"/>
      <c r="FHM147" s="509"/>
      <c r="FHN147" s="509"/>
      <c r="FHO147" s="509"/>
      <c r="FHP147" s="509"/>
      <c r="FHQ147" s="509"/>
      <c r="FHR147" s="509"/>
      <c r="FHS147" s="509"/>
      <c r="FHT147" s="509"/>
      <c r="FHU147" s="509"/>
      <c r="FHV147" s="509"/>
      <c r="FHW147" s="509"/>
      <c r="FHX147" s="509"/>
      <c r="FHY147" s="509"/>
      <c r="FHZ147" s="509"/>
      <c r="FIA147" s="509"/>
      <c r="FIB147" s="509"/>
      <c r="FIC147" s="509"/>
      <c r="FID147" s="509"/>
      <c r="FIE147" s="509"/>
      <c r="FIF147" s="509"/>
      <c r="FIG147" s="509"/>
      <c r="FIH147" s="509"/>
      <c r="FII147" s="509"/>
      <c r="FIJ147" s="509"/>
      <c r="FIK147" s="509"/>
      <c r="FIL147" s="509"/>
      <c r="FIM147" s="509"/>
      <c r="FIN147" s="509"/>
      <c r="FIO147" s="509"/>
      <c r="FIP147" s="509"/>
      <c r="FIQ147" s="509"/>
      <c r="FIR147" s="509"/>
      <c r="FIS147" s="509"/>
      <c r="FIT147" s="509"/>
      <c r="FIU147" s="509"/>
      <c r="FIV147" s="509"/>
      <c r="FIW147" s="509"/>
      <c r="FIX147" s="509"/>
      <c r="FIY147" s="509"/>
      <c r="FIZ147" s="509"/>
      <c r="FJA147" s="509"/>
      <c r="FJB147" s="509"/>
      <c r="FJC147" s="509"/>
      <c r="FJD147" s="509"/>
      <c r="FJE147" s="509"/>
      <c r="FJF147" s="509"/>
      <c r="FJG147" s="509"/>
      <c r="FJH147" s="509"/>
      <c r="FJI147" s="509"/>
      <c r="FJJ147" s="509"/>
      <c r="FJK147" s="509"/>
      <c r="FJL147" s="509"/>
      <c r="FJM147" s="509"/>
      <c r="FJN147" s="509"/>
      <c r="FJO147" s="509"/>
      <c r="FJP147" s="509"/>
      <c r="FJQ147" s="509"/>
      <c r="FJR147" s="509"/>
      <c r="FJS147" s="509"/>
      <c r="FJT147" s="509"/>
      <c r="FJU147" s="509"/>
      <c r="FJV147" s="509"/>
      <c r="FJW147" s="509"/>
      <c r="FJX147" s="509"/>
      <c r="FJY147" s="509"/>
      <c r="FJZ147" s="509"/>
      <c r="FKA147" s="509"/>
      <c r="FKB147" s="509"/>
      <c r="FKC147" s="509"/>
      <c r="FKD147" s="509"/>
      <c r="FKE147" s="509"/>
      <c r="FKF147" s="509"/>
      <c r="FKG147" s="509"/>
      <c r="FKH147" s="509"/>
      <c r="FKI147" s="509"/>
      <c r="FKJ147" s="509"/>
      <c r="FKK147" s="509"/>
      <c r="FKL147" s="509"/>
      <c r="FKM147" s="509"/>
      <c r="FKN147" s="509"/>
      <c r="FKO147" s="509"/>
      <c r="FKP147" s="509"/>
      <c r="FKQ147" s="509"/>
      <c r="FKR147" s="509"/>
      <c r="FKS147" s="509"/>
      <c r="FKT147" s="509"/>
      <c r="FKU147" s="509"/>
      <c r="FKV147" s="509"/>
      <c r="FKW147" s="509"/>
      <c r="FKX147" s="509"/>
      <c r="FKY147" s="509"/>
      <c r="FKZ147" s="509"/>
      <c r="FLA147" s="509"/>
      <c r="FLB147" s="509"/>
      <c r="FLC147" s="509"/>
      <c r="FLD147" s="509"/>
      <c r="FLE147" s="509"/>
      <c r="FLF147" s="509"/>
      <c r="FLG147" s="509"/>
      <c r="FLH147" s="509"/>
      <c r="FLI147" s="509"/>
      <c r="FLJ147" s="509"/>
      <c r="FLK147" s="509"/>
      <c r="FLL147" s="509"/>
      <c r="FLM147" s="509"/>
      <c r="FLN147" s="509"/>
      <c r="FLO147" s="509"/>
      <c r="FLP147" s="509"/>
      <c r="FLQ147" s="509"/>
      <c r="FLR147" s="509"/>
      <c r="FLS147" s="509"/>
      <c r="FLT147" s="509"/>
      <c r="FLU147" s="509"/>
      <c r="FLV147" s="509"/>
      <c r="FLW147" s="509"/>
      <c r="FLX147" s="509"/>
      <c r="FLY147" s="509"/>
      <c r="FLZ147" s="509"/>
      <c r="FMA147" s="509"/>
      <c r="FMB147" s="509"/>
      <c r="FMC147" s="509"/>
      <c r="FMD147" s="509"/>
      <c r="FME147" s="509"/>
      <c r="FMF147" s="509"/>
      <c r="FMG147" s="509"/>
      <c r="FMH147" s="509"/>
      <c r="FMI147" s="509"/>
      <c r="FMJ147" s="509"/>
      <c r="FMK147" s="509"/>
      <c r="FML147" s="509"/>
      <c r="FMM147" s="509"/>
      <c r="FMN147" s="509"/>
      <c r="FMO147" s="509"/>
      <c r="FMP147" s="509"/>
      <c r="FMQ147" s="509"/>
      <c r="FMR147" s="509"/>
      <c r="FMS147" s="509"/>
      <c r="FMT147" s="509"/>
      <c r="FMU147" s="509"/>
      <c r="FMV147" s="509"/>
      <c r="FMW147" s="509"/>
      <c r="FMX147" s="509"/>
      <c r="FMY147" s="509"/>
      <c r="FMZ147" s="509"/>
      <c r="FNA147" s="509"/>
      <c r="FNB147" s="509"/>
      <c r="FNC147" s="509"/>
      <c r="FND147" s="509"/>
      <c r="FNE147" s="509"/>
      <c r="FNF147" s="509"/>
      <c r="FNG147" s="509"/>
      <c r="FNH147" s="509"/>
      <c r="FNI147" s="509"/>
      <c r="FNJ147" s="509"/>
      <c r="FNK147" s="509"/>
      <c r="FNL147" s="509"/>
      <c r="FNM147" s="509"/>
      <c r="FNN147" s="509"/>
      <c r="FNO147" s="509"/>
      <c r="FNP147" s="509"/>
      <c r="FNQ147" s="509"/>
      <c r="FNR147" s="509"/>
      <c r="FNS147" s="509"/>
      <c r="FNT147" s="509"/>
      <c r="FNU147" s="509"/>
      <c r="FNV147" s="509"/>
      <c r="FNW147" s="509"/>
      <c r="FNX147" s="509"/>
      <c r="FNY147" s="509"/>
      <c r="FNZ147" s="509"/>
      <c r="FOA147" s="509"/>
      <c r="FOB147" s="509"/>
      <c r="FOC147" s="509"/>
      <c r="FOD147" s="509"/>
      <c r="FOE147" s="509"/>
      <c r="FOF147" s="509"/>
      <c r="FOG147" s="509"/>
      <c r="FOH147" s="509"/>
      <c r="FOI147" s="509"/>
      <c r="FOJ147" s="509"/>
      <c r="FOK147" s="509"/>
      <c r="FOL147" s="509"/>
      <c r="FOM147" s="509"/>
      <c r="FON147" s="509"/>
      <c r="FOO147" s="509"/>
      <c r="FOP147" s="509"/>
      <c r="FOQ147" s="509"/>
      <c r="FOR147" s="509"/>
      <c r="FOS147" s="509"/>
      <c r="FOT147" s="509"/>
      <c r="FOU147" s="509"/>
      <c r="FOV147" s="509"/>
      <c r="FOW147" s="509"/>
      <c r="FOX147" s="509"/>
      <c r="FOY147" s="509"/>
      <c r="FOZ147" s="509"/>
      <c r="FPA147" s="509"/>
      <c r="FPB147" s="509"/>
      <c r="FPC147" s="509"/>
      <c r="FPD147" s="509"/>
      <c r="FPE147" s="509"/>
      <c r="FPF147" s="509"/>
      <c r="FPG147" s="509"/>
      <c r="FPH147" s="509"/>
      <c r="FPI147" s="509"/>
      <c r="FPJ147" s="509"/>
      <c r="FPK147" s="509"/>
      <c r="FPL147" s="509"/>
      <c r="FPM147" s="509"/>
      <c r="FPN147" s="509"/>
      <c r="FPO147" s="509"/>
      <c r="FPP147" s="509"/>
      <c r="FPQ147" s="509"/>
      <c r="FPR147" s="509"/>
      <c r="FPS147" s="509"/>
      <c r="FPT147" s="509"/>
      <c r="FPU147" s="509"/>
      <c r="FPV147" s="509"/>
      <c r="FPW147" s="509"/>
      <c r="FPX147" s="509"/>
      <c r="FPY147" s="509"/>
      <c r="FPZ147" s="509"/>
      <c r="FQA147" s="509"/>
      <c r="FQB147" s="509"/>
      <c r="FQC147" s="509"/>
      <c r="FQD147" s="509"/>
      <c r="FQE147" s="509"/>
      <c r="FQF147" s="509"/>
      <c r="FQG147" s="509"/>
      <c r="FQH147" s="509"/>
      <c r="FQI147" s="509"/>
      <c r="FQJ147" s="509"/>
      <c r="FQK147" s="509"/>
      <c r="FQL147" s="509"/>
      <c r="FQM147" s="509"/>
      <c r="FQN147" s="509"/>
      <c r="FQO147" s="509"/>
      <c r="FQP147" s="509"/>
      <c r="FQQ147" s="509"/>
      <c r="FQR147" s="509"/>
      <c r="FQS147" s="509"/>
      <c r="FQT147" s="509"/>
      <c r="FQU147" s="509"/>
      <c r="FQV147" s="509"/>
      <c r="FQW147" s="509"/>
      <c r="FQX147" s="509"/>
      <c r="FQY147" s="509"/>
      <c r="FQZ147" s="509"/>
      <c r="FRA147" s="509"/>
      <c r="FRB147" s="509"/>
      <c r="FRC147" s="509"/>
      <c r="FRD147" s="509"/>
      <c r="FRE147" s="509"/>
      <c r="FRF147" s="509"/>
      <c r="FRG147" s="509"/>
      <c r="FRH147" s="509"/>
      <c r="FRI147" s="509"/>
      <c r="FRJ147" s="509"/>
      <c r="FRK147" s="509"/>
      <c r="FRL147" s="509"/>
      <c r="FRM147" s="509"/>
      <c r="FRN147" s="509"/>
      <c r="FRO147" s="509"/>
      <c r="FRP147" s="509"/>
      <c r="FRQ147" s="509"/>
      <c r="FRR147" s="509"/>
      <c r="FRS147" s="509"/>
      <c r="FRT147" s="509"/>
      <c r="FRU147" s="509"/>
      <c r="FRV147" s="509"/>
      <c r="FRW147" s="509"/>
      <c r="FRX147" s="509"/>
      <c r="FRY147" s="509"/>
      <c r="FRZ147" s="509"/>
      <c r="FSA147" s="509"/>
      <c r="FSB147" s="509"/>
      <c r="FSC147" s="509"/>
      <c r="FSD147" s="509"/>
      <c r="FSE147" s="509"/>
      <c r="FSF147" s="509"/>
      <c r="FSG147" s="509"/>
      <c r="FSH147" s="509"/>
      <c r="FSI147" s="509"/>
      <c r="FSJ147" s="509"/>
      <c r="FSK147" s="509"/>
      <c r="FSL147" s="509"/>
      <c r="FSM147" s="509"/>
      <c r="FSN147" s="509"/>
      <c r="FSO147" s="509"/>
      <c r="FSP147" s="509"/>
      <c r="FSQ147" s="509"/>
      <c r="FSR147" s="509"/>
      <c r="FSS147" s="509"/>
      <c r="FST147" s="509"/>
      <c r="FSU147" s="509"/>
      <c r="FSV147" s="509"/>
      <c r="FSW147" s="509"/>
      <c r="FSX147" s="509"/>
      <c r="FSY147" s="509"/>
      <c r="FSZ147" s="509"/>
      <c r="FTA147" s="509"/>
      <c r="FTB147" s="509"/>
      <c r="FTC147" s="509"/>
      <c r="FTD147" s="509"/>
      <c r="FTE147" s="509"/>
      <c r="FTF147" s="509"/>
      <c r="FTG147" s="509"/>
      <c r="FTH147" s="509"/>
      <c r="FTI147" s="509"/>
      <c r="FTJ147" s="509"/>
      <c r="FTK147" s="509"/>
      <c r="FTL147" s="509"/>
      <c r="FTM147" s="509"/>
      <c r="FTN147" s="509"/>
      <c r="FTO147" s="509"/>
      <c r="FTP147" s="509"/>
      <c r="FTQ147" s="509"/>
      <c r="FTR147" s="509"/>
      <c r="FTS147" s="509"/>
      <c r="FTT147" s="509"/>
      <c r="FTU147" s="509"/>
      <c r="FTV147" s="509"/>
      <c r="FTW147" s="509"/>
      <c r="FTX147" s="509"/>
      <c r="FTY147" s="509"/>
      <c r="FTZ147" s="509"/>
      <c r="FUA147" s="509"/>
      <c r="FUB147" s="509"/>
      <c r="FUC147" s="509"/>
      <c r="FUD147" s="509"/>
      <c r="FUE147" s="509"/>
      <c r="FUF147" s="509"/>
      <c r="FUG147" s="509"/>
      <c r="FUH147" s="509"/>
      <c r="FUI147" s="509"/>
      <c r="FUJ147" s="509"/>
      <c r="FUK147" s="509"/>
      <c r="FUL147" s="509"/>
      <c r="FUM147" s="509"/>
      <c r="FUN147" s="509"/>
      <c r="FUO147" s="509"/>
      <c r="FUP147" s="509"/>
      <c r="FUQ147" s="509"/>
      <c r="FUR147" s="509"/>
      <c r="FUS147" s="509"/>
      <c r="FUT147" s="509"/>
      <c r="FUU147" s="509"/>
      <c r="FUV147" s="509"/>
      <c r="FUW147" s="509"/>
      <c r="FUX147" s="509"/>
      <c r="FUY147" s="509"/>
      <c r="FUZ147" s="509"/>
      <c r="FVA147" s="509"/>
      <c r="FVB147" s="509"/>
      <c r="FVC147" s="509"/>
      <c r="FVD147" s="509"/>
      <c r="FVE147" s="509"/>
      <c r="FVF147" s="509"/>
      <c r="FVG147" s="509"/>
      <c r="FVH147" s="509"/>
      <c r="FVI147" s="509"/>
      <c r="FVJ147" s="509"/>
      <c r="FVK147" s="509"/>
      <c r="FVL147" s="509"/>
      <c r="FVM147" s="509"/>
      <c r="FVN147" s="509"/>
      <c r="FVO147" s="509"/>
      <c r="FVP147" s="509"/>
      <c r="FVQ147" s="509"/>
      <c r="FVR147" s="509"/>
      <c r="FVS147" s="509"/>
      <c r="FVT147" s="509"/>
      <c r="FVU147" s="509"/>
      <c r="FVV147" s="509"/>
      <c r="FVW147" s="509"/>
      <c r="FVX147" s="509"/>
      <c r="FVY147" s="509"/>
      <c r="FVZ147" s="509"/>
      <c r="FWA147" s="509"/>
      <c r="FWB147" s="509"/>
      <c r="FWC147" s="509"/>
      <c r="FWD147" s="509"/>
      <c r="FWE147" s="509"/>
      <c r="FWF147" s="509"/>
      <c r="FWG147" s="509"/>
      <c r="FWH147" s="509"/>
      <c r="FWI147" s="509"/>
      <c r="FWJ147" s="509"/>
      <c r="FWK147" s="509"/>
      <c r="FWL147" s="509"/>
      <c r="FWM147" s="509"/>
      <c r="FWN147" s="509"/>
      <c r="FWO147" s="509"/>
      <c r="FWP147" s="509"/>
      <c r="FWQ147" s="509"/>
      <c r="FWR147" s="509"/>
      <c r="FWS147" s="509"/>
      <c r="FWT147" s="509"/>
      <c r="FWU147" s="509"/>
      <c r="FWV147" s="509"/>
      <c r="FWW147" s="509"/>
      <c r="FWX147" s="509"/>
      <c r="FWY147" s="509"/>
      <c r="FWZ147" s="509"/>
      <c r="FXA147" s="509"/>
      <c r="FXB147" s="509"/>
      <c r="FXC147" s="509"/>
      <c r="FXD147" s="509"/>
      <c r="FXE147" s="509"/>
      <c r="FXF147" s="509"/>
      <c r="FXG147" s="509"/>
      <c r="FXH147" s="509"/>
      <c r="FXI147" s="509"/>
      <c r="FXJ147" s="509"/>
      <c r="FXK147" s="509"/>
      <c r="FXL147" s="509"/>
      <c r="FXM147" s="509"/>
      <c r="FXN147" s="509"/>
      <c r="FXO147" s="509"/>
      <c r="FXP147" s="509"/>
      <c r="FXQ147" s="509"/>
      <c r="FXR147" s="509"/>
      <c r="FXS147" s="509"/>
      <c r="FXT147" s="509"/>
      <c r="FXU147" s="509"/>
      <c r="FXV147" s="509"/>
      <c r="FXW147" s="509"/>
      <c r="FXX147" s="509"/>
      <c r="FXY147" s="509"/>
      <c r="FXZ147" s="509"/>
      <c r="FYA147" s="509"/>
      <c r="FYB147" s="509"/>
      <c r="FYC147" s="509"/>
      <c r="FYD147" s="509"/>
      <c r="FYE147" s="509"/>
      <c r="FYF147" s="509"/>
      <c r="FYG147" s="509"/>
      <c r="FYH147" s="509"/>
      <c r="FYI147" s="509"/>
      <c r="FYJ147" s="509"/>
      <c r="FYK147" s="509"/>
      <c r="FYL147" s="509"/>
      <c r="FYM147" s="509"/>
      <c r="FYN147" s="509"/>
      <c r="FYO147" s="509"/>
      <c r="FYP147" s="509"/>
      <c r="FYQ147" s="509"/>
      <c r="FYR147" s="509"/>
      <c r="FYS147" s="509"/>
      <c r="FYT147" s="509"/>
      <c r="FYU147" s="509"/>
      <c r="FYV147" s="509"/>
      <c r="FYW147" s="509"/>
      <c r="FYX147" s="509"/>
      <c r="FYY147" s="509"/>
      <c r="FYZ147" s="509"/>
      <c r="FZA147" s="509"/>
      <c r="FZB147" s="509"/>
      <c r="FZC147" s="509"/>
      <c r="FZD147" s="509"/>
      <c r="FZE147" s="509"/>
      <c r="FZF147" s="509"/>
      <c r="FZG147" s="509"/>
      <c r="FZH147" s="509"/>
      <c r="FZI147" s="509"/>
      <c r="FZJ147" s="509"/>
      <c r="FZK147" s="509"/>
      <c r="FZL147" s="509"/>
      <c r="FZM147" s="509"/>
      <c r="FZN147" s="509"/>
      <c r="FZO147" s="509"/>
      <c r="FZP147" s="509"/>
      <c r="FZQ147" s="509"/>
      <c r="FZR147" s="509"/>
      <c r="FZS147" s="509"/>
      <c r="FZT147" s="509"/>
      <c r="FZU147" s="509"/>
      <c r="FZV147" s="509"/>
      <c r="FZW147" s="509"/>
      <c r="FZX147" s="509"/>
      <c r="FZY147" s="509"/>
      <c r="FZZ147" s="509"/>
      <c r="GAA147" s="509"/>
      <c r="GAB147" s="509"/>
      <c r="GAC147" s="509"/>
      <c r="GAD147" s="509"/>
      <c r="GAE147" s="509"/>
      <c r="GAF147" s="509"/>
      <c r="GAG147" s="509"/>
      <c r="GAH147" s="509"/>
      <c r="GAI147" s="509"/>
      <c r="GAJ147" s="509"/>
      <c r="GAK147" s="509"/>
      <c r="GAL147" s="509"/>
      <c r="GAM147" s="509"/>
      <c r="GAN147" s="509"/>
      <c r="GAO147" s="509"/>
      <c r="GAP147" s="509"/>
      <c r="GAQ147" s="509"/>
      <c r="GAR147" s="509"/>
      <c r="GAS147" s="509"/>
      <c r="GAT147" s="509"/>
      <c r="GAU147" s="509"/>
      <c r="GAV147" s="509"/>
      <c r="GAW147" s="509"/>
      <c r="GAX147" s="509"/>
      <c r="GAY147" s="509"/>
      <c r="GAZ147" s="509"/>
      <c r="GBA147" s="509"/>
      <c r="GBB147" s="509"/>
      <c r="GBC147" s="509"/>
      <c r="GBD147" s="509"/>
      <c r="GBE147" s="509"/>
      <c r="GBF147" s="509"/>
      <c r="GBG147" s="509"/>
      <c r="GBH147" s="509"/>
      <c r="GBI147" s="509"/>
      <c r="GBJ147" s="509"/>
      <c r="GBK147" s="509"/>
      <c r="GBL147" s="509"/>
      <c r="GBM147" s="509"/>
      <c r="GBN147" s="509"/>
      <c r="GBO147" s="509"/>
      <c r="GBP147" s="509"/>
      <c r="GBQ147" s="509"/>
      <c r="GBR147" s="509"/>
      <c r="GBS147" s="509"/>
      <c r="GBT147" s="509"/>
      <c r="GBU147" s="509"/>
      <c r="GBV147" s="509"/>
      <c r="GBW147" s="509"/>
      <c r="GBX147" s="509"/>
      <c r="GBY147" s="509"/>
      <c r="GBZ147" s="509"/>
      <c r="GCA147" s="509"/>
      <c r="GCB147" s="509"/>
      <c r="GCC147" s="509"/>
      <c r="GCD147" s="509"/>
      <c r="GCE147" s="509"/>
      <c r="GCF147" s="509"/>
      <c r="GCG147" s="509"/>
      <c r="GCH147" s="509"/>
      <c r="GCI147" s="509"/>
      <c r="GCJ147" s="509"/>
      <c r="GCK147" s="509"/>
      <c r="GCL147" s="509"/>
      <c r="GCM147" s="509"/>
      <c r="GCN147" s="509"/>
      <c r="GCO147" s="509"/>
      <c r="GCP147" s="509"/>
      <c r="GCQ147" s="509"/>
      <c r="GCR147" s="509"/>
      <c r="GCS147" s="509"/>
      <c r="GCT147" s="509"/>
      <c r="GCU147" s="509"/>
      <c r="GCV147" s="509"/>
      <c r="GCW147" s="509"/>
      <c r="GCX147" s="509"/>
      <c r="GCY147" s="509"/>
      <c r="GCZ147" s="509"/>
      <c r="GDA147" s="509"/>
      <c r="GDB147" s="509"/>
      <c r="GDC147" s="509"/>
      <c r="GDD147" s="509"/>
      <c r="GDE147" s="509"/>
      <c r="GDF147" s="509"/>
      <c r="GDG147" s="509"/>
      <c r="GDH147" s="509"/>
      <c r="GDI147" s="509"/>
      <c r="GDJ147" s="509"/>
      <c r="GDK147" s="509"/>
      <c r="GDL147" s="509"/>
      <c r="GDM147" s="509"/>
      <c r="GDN147" s="509"/>
      <c r="GDO147" s="509"/>
      <c r="GDP147" s="509"/>
      <c r="GDQ147" s="509"/>
      <c r="GDR147" s="509"/>
      <c r="GDS147" s="509"/>
      <c r="GDT147" s="509"/>
      <c r="GDU147" s="509"/>
      <c r="GDV147" s="509"/>
      <c r="GDW147" s="509"/>
      <c r="GDX147" s="509"/>
      <c r="GDY147" s="509"/>
      <c r="GDZ147" s="509"/>
      <c r="GEA147" s="509"/>
      <c r="GEB147" s="509"/>
      <c r="GEC147" s="509"/>
      <c r="GED147" s="509"/>
      <c r="GEE147" s="509"/>
      <c r="GEF147" s="509"/>
      <c r="GEG147" s="509"/>
      <c r="GEH147" s="509"/>
      <c r="GEI147" s="509"/>
      <c r="GEJ147" s="509"/>
      <c r="GEK147" s="509"/>
      <c r="GEL147" s="509"/>
      <c r="GEM147" s="509"/>
      <c r="GEN147" s="509"/>
      <c r="GEO147" s="509"/>
      <c r="GEP147" s="509"/>
      <c r="GEQ147" s="509"/>
      <c r="GER147" s="509"/>
      <c r="GES147" s="509"/>
      <c r="GET147" s="509"/>
      <c r="GEU147" s="509"/>
      <c r="GEV147" s="509"/>
      <c r="GEW147" s="509"/>
      <c r="GEX147" s="509"/>
      <c r="GEY147" s="509"/>
      <c r="GEZ147" s="509"/>
      <c r="GFA147" s="509"/>
      <c r="GFB147" s="509"/>
      <c r="GFC147" s="509"/>
      <c r="GFD147" s="509"/>
      <c r="GFE147" s="509"/>
      <c r="GFF147" s="509"/>
      <c r="GFG147" s="509"/>
      <c r="GFH147" s="509"/>
      <c r="GFI147" s="509"/>
      <c r="GFJ147" s="509"/>
      <c r="GFK147" s="509"/>
      <c r="GFL147" s="509"/>
      <c r="GFM147" s="509"/>
      <c r="GFN147" s="509"/>
      <c r="GFO147" s="509"/>
      <c r="GFP147" s="509"/>
      <c r="GFQ147" s="509"/>
      <c r="GFR147" s="509"/>
      <c r="GFS147" s="509"/>
      <c r="GFT147" s="509"/>
      <c r="GFU147" s="509"/>
      <c r="GFV147" s="509"/>
      <c r="GFW147" s="509"/>
      <c r="GFX147" s="509"/>
      <c r="GFY147" s="509"/>
      <c r="GFZ147" s="509"/>
      <c r="GGA147" s="509"/>
      <c r="GGB147" s="509"/>
      <c r="GGC147" s="509"/>
      <c r="GGD147" s="509"/>
      <c r="GGE147" s="509"/>
      <c r="GGF147" s="509"/>
      <c r="GGG147" s="509"/>
      <c r="GGH147" s="509"/>
      <c r="GGI147" s="509"/>
      <c r="GGJ147" s="509"/>
      <c r="GGK147" s="509"/>
      <c r="GGL147" s="509"/>
      <c r="GGM147" s="509"/>
      <c r="GGN147" s="509"/>
      <c r="GGO147" s="509"/>
      <c r="GGP147" s="509"/>
      <c r="GGQ147" s="509"/>
      <c r="GGR147" s="509"/>
      <c r="GGS147" s="509"/>
      <c r="GGT147" s="509"/>
      <c r="GGU147" s="509"/>
      <c r="GGV147" s="509"/>
      <c r="GGW147" s="509"/>
      <c r="GGX147" s="509"/>
      <c r="GGY147" s="509"/>
      <c r="GGZ147" s="509"/>
      <c r="GHA147" s="509"/>
      <c r="GHB147" s="509"/>
      <c r="GHC147" s="509"/>
      <c r="GHD147" s="509"/>
      <c r="GHE147" s="509"/>
      <c r="GHF147" s="509"/>
      <c r="GHG147" s="509"/>
      <c r="GHH147" s="509"/>
      <c r="GHI147" s="509"/>
      <c r="GHJ147" s="509"/>
      <c r="GHK147" s="509"/>
      <c r="GHL147" s="509"/>
      <c r="GHM147" s="509"/>
      <c r="GHN147" s="509"/>
      <c r="GHO147" s="509"/>
      <c r="GHP147" s="509"/>
      <c r="GHQ147" s="509"/>
      <c r="GHR147" s="509"/>
      <c r="GHS147" s="509"/>
      <c r="GHT147" s="509"/>
      <c r="GHU147" s="509"/>
      <c r="GHV147" s="509"/>
      <c r="GHW147" s="509"/>
      <c r="GHX147" s="509"/>
      <c r="GHY147" s="509"/>
      <c r="GHZ147" s="509"/>
      <c r="GIA147" s="509"/>
      <c r="GIB147" s="509"/>
      <c r="GIC147" s="509"/>
      <c r="GID147" s="509"/>
      <c r="GIE147" s="509"/>
      <c r="GIF147" s="509"/>
      <c r="GIG147" s="509"/>
      <c r="GIH147" s="509"/>
      <c r="GII147" s="509"/>
      <c r="GIJ147" s="509"/>
      <c r="GIK147" s="509"/>
      <c r="GIL147" s="509"/>
      <c r="GIM147" s="509"/>
      <c r="GIN147" s="509"/>
      <c r="GIO147" s="509"/>
      <c r="GIP147" s="509"/>
      <c r="GIQ147" s="509"/>
      <c r="GIR147" s="509"/>
      <c r="GIS147" s="509"/>
      <c r="GIT147" s="509"/>
      <c r="GIU147" s="509"/>
      <c r="GIV147" s="509"/>
      <c r="GIW147" s="509"/>
      <c r="GIX147" s="509"/>
      <c r="GIY147" s="509"/>
      <c r="GIZ147" s="509"/>
      <c r="GJA147" s="509"/>
      <c r="GJB147" s="509"/>
      <c r="GJC147" s="509"/>
      <c r="GJD147" s="509"/>
      <c r="GJE147" s="509"/>
      <c r="GJF147" s="509"/>
      <c r="GJG147" s="509"/>
      <c r="GJH147" s="509"/>
      <c r="GJI147" s="509"/>
      <c r="GJJ147" s="509"/>
      <c r="GJK147" s="509"/>
      <c r="GJL147" s="509"/>
      <c r="GJM147" s="509"/>
      <c r="GJN147" s="509"/>
      <c r="GJO147" s="509"/>
      <c r="GJP147" s="509"/>
      <c r="GJQ147" s="509"/>
      <c r="GJR147" s="509"/>
      <c r="GJS147" s="509"/>
      <c r="GJT147" s="509"/>
      <c r="GJU147" s="509"/>
      <c r="GJV147" s="509"/>
      <c r="GJW147" s="509"/>
      <c r="GJX147" s="509"/>
      <c r="GJY147" s="509"/>
      <c r="GJZ147" s="509"/>
      <c r="GKA147" s="509"/>
      <c r="GKB147" s="509"/>
      <c r="GKC147" s="509"/>
      <c r="GKD147" s="509"/>
      <c r="GKE147" s="509"/>
      <c r="GKF147" s="509"/>
      <c r="GKG147" s="509"/>
      <c r="GKH147" s="509"/>
      <c r="GKI147" s="509"/>
      <c r="GKJ147" s="509"/>
      <c r="GKK147" s="509"/>
      <c r="GKL147" s="509"/>
      <c r="GKM147" s="509"/>
      <c r="GKN147" s="509"/>
      <c r="GKO147" s="509"/>
      <c r="GKP147" s="509"/>
      <c r="GKQ147" s="509"/>
      <c r="GKR147" s="509"/>
      <c r="GKS147" s="509"/>
      <c r="GKT147" s="509"/>
      <c r="GKU147" s="509"/>
      <c r="GKV147" s="509"/>
      <c r="GKW147" s="509"/>
      <c r="GKX147" s="509"/>
      <c r="GKY147" s="509"/>
      <c r="GKZ147" s="509"/>
      <c r="GLA147" s="509"/>
      <c r="GLB147" s="509"/>
      <c r="GLC147" s="509"/>
      <c r="GLD147" s="509"/>
      <c r="GLE147" s="509"/>
      <c r="GLF147" s="509"/>
      <c r="GLG147" s="509"/>
      <c r="GLH147" s="509"/>
      <c r="GLI147" s="509"/>
      <c r="GLJ147" s="509"/>
      <c r="GLK147" s="509"/>
      <c r="GLL147" s="509"/>
      <c r="GLM147" s="509"/>
      <c r="GLN147" s="509"/>
      <c r="GLO147" s="509"/>
      <c r="GLP147" s="509"/>
      <c r="GLQ147" s="509"/>
      <c r="GLR147" s="509"/>
      <c r="GLS147" s="509"/>
      <c r="GLT147" s="509"/>
      <c r="GLU147" s="509"/>
      <c r="GLV147" s="509"/>
      <c r="GLW147" s="509"/>
      <c r="GLX147" s="509"/>
      <c r="GLY147" s="509"/>
      <c r="GLZ147" s="509"/>
      <c r="GMA147" s="509"/>
      <c r="GMB147" s="509"/>
      <c r="GMC147" s="509"/>
      <c r="GMD147" s="509"/>
      <c r="GME147" s="509"/>
      <c r="GMF147" s="509"/>
      <c r="GMG147" s="509"/>
      <c r="GMH147" s="509"/>
      <c r="GMI147" s="509"/>
      <c r="GMJ147" s="509"/>
      <c r="GMK147" s="509"/>
      <c r="GML147" s="509"/>
      <c r="GMM147" s="509"/>
      <c r="GMN147" s="509"/>
      <c r="GMO147" s="509"/>
      <c r="GMP147" s="509"/>
      <c r="GMQ147" s="509"/>
      <c r="GMR147" s="509"/>
      <c r="GMS147" s="509"/>
      <c r="GMT147" s="509"/>
      <c r="GMU147" s="509"/>
      <c r="GMV147" s="509"/>
      <c r="GMW147" s="509"/>
      <c r="GMX147" s="509"/>
      <c r="GMY147" s="509"/>
      <c r="GMZ147" s="509"/>
      <c r="GNA147" s="509"/>
      <c r="GNB147" s="509"/>
      <c r="GNC147" s="509"/>
      <c r="GND147" s="509"/>
      <c r="GNE147" s="509"/>
      <c r="GNF147" s="509"/>
      <c r="GNG147" s="509"/>
      <c r="GNH147" s="509"/>
      <c r="GNI147" s="509"/>
      <c r="GNJ147" s="509"/>
      <c r="GNK147" s="509"/>
      <c r="GNL147" s="509"/>
      <c r="GNM147" s="509"/>
      <c r="GNN147" s="509"/>
      <c r="GNO147" s="509"/>
      <c r="GNP147" s="509"/>
      <c r="GNQ147" s="509"/>
      <c r="GNR147" s="509"/>
      <c r="GNS147" s="509"/>
      <c r="GNT147" s="509"/>
      <c r="GNU147" s="509"/>
      <c r="GNV147" s="509"/>
      <c r="GNW147" s="509"/>
      <c r="GNX147" s="509"/>
      <c r="GNY147" s="509"/>
      <c r="GNZ147" s="509"/>
      <c r="GOA147" s="509"/>
      <c r="GOB147" s="509"/>
      <c r="GOC147" s="509"/>
      <c r="GOD147" s="509"/>
      <c r="GOE147" s="509"/>
      <c r="GOF147" s="509"/>
      <c r="GOG147" s="509"/>
      <c r="GOH147" s="509"/>
      <c r="GOI147" s="509"/>
      <c r="GOJ147" s="509"/>
      <c r="GOK147" s="509"/>
      <c r="GOL147" s="509"/>
      <c r="GOM147" s="509"/>
      <c r="GON147" s="509"/>
      <c r="GOO147" s="509"/>
      <c r="GOP147" s="509"/>
      <c r="GOQ147" s="509"/>
      <c r="GOR147" s="509"/>
      <c r="GOS147" s="509"/>
      <c r="GOT147" s="509"/>
      <c r="GOU147" s="509"/>
      <c r="GOV147" s="509"/>
      <c r="GOW147" s="509"/>
      <c r="GOX147" s="509"/>
      <c r="GOY147" s="509"/>
      <c r="GOZ147" s="509"/>
      <c r="GPA147" s="509"/>
      <c r="GPB147" s="509"/>
      <c r="GPC147" s="509"/>
      <c r="GPD147" s="509"/>
      <c r="GPE147" s="509"/>
      <c r="GPF147" s="509"/>
      <c r="GPG147" s="509"/>
      <c r="GPH147" s="509"/>
      <c r="GPI147" s="509"/>
      <c r="GPJ147" s="509"/>
      <c r="GPK147" s="509"/>
      <c r="GPL147" s="509"/>
      <c r="GPM147" s="509"/>
      <c r="GPN147" s="509"/>
      <c r="GPO147" s="509"/>
      <c r="GPP147" s="509"/>
      <c r="GPQ147" s="509"/>
      <c r="GPR147" s="509"/>
      <c r="GPS147" s="509"/>
      <c r="GPT147" s="509"/>
      <c r="GPU147" s="509"/>
      <c r="GPV147" s="509"/>
      <c r="GPW147" s="509"/>
      <c r="GPX147" s="509"/>
      <c r="GPY147" s="509"/>
      <c r="GPZ147" s="509"/>
      <c r="GQA147" s="509"/>
      <c r="GQB147" s="509"/>
      <c r="GQC147" s="509"/>
      <c r="GQD147" s="509"/>
      <c r="GQE147" s="509"/>
      <c r="GQF147" s="509"/>
      <c r="GQG147" s="509"/>
      <c r="GQH147" s="509"/>
      <c r="GQI147" s="509"/>
      <c r="GQJ147" s="509"/>
      <c r="GQK147" s="509"/>
      <c r="GQL147" s="509"/>
      <c r="GQM147" s="509"/>
      <c r="GQN147" s="509"/>
      <c r="GQO147" s="509"/>
      <c r="GQP147" s="509"/>
      <c r="GQQ147" s="509"/>
      <c r="GQR147" s="509"/>
      <c r="GQS147" s="509"/>
      <c r="GQT147" s="509"/>
      <c r="GQU147" s="509"/>
      <c r="GQV147" s="509"/>
      <c r="GQW147" s="509"/>
      <c r="GQX147" s="509"/>
      <c r="GQY147" s="509"/>
      <c r="GQZ147" s="509"/>
      <c r="GRA147" s="509"/>
      <c r="GRB147" s="509"/>
      <c r="GRC147" s="509"/>
      <c r="GRD147" s="509"/>
      <c r="GRE147" s="509"/>
      <c r="GRF147" s="509"/>
      <c r="GRG147" s="509"/>
      <c r="GRH147" s="509"/>
      <c r="GRI147" s="509"/>
      <c r="GRJ147" s="509"/>
      <c r="GRK147" s="509"/>
      <c r="GRL147" s="509"/>
      <c r="GRM147" s="509"/>
      <c r="GRN147" s="509"/>
      <c r="GRO147" s="509"/>
      <c r="GRP147" s="509"/>
      <c r="GRQ147" s="509"/>
      <c r="GRR147" s="509"/>
      <c r="GRS147" s="509"/>
      <c r="GRT147" s="509"/>
      <c r="GRU147" s="509"/>
      <c r="GRV147" s="509"/>
      <c r="GRW147" s="509"/>
      <c r="GRX147" s="509"/>
      <c r="GRY147" s="509"/>
      <c r="GRZ147" s="509"/>
      <c r="GSA147" s="509"/>
      <c r="GSB147" s="509"/>
      <c r="GSC147" s="509"/>
      <c r="GSD147" s="509"/>
      <c r="GSE147" s="509"/>
      <c r="GSF147" s="509"/>
      <c r="GSG147" s="509"/>
      <c r="GSH147" s="509"/>
      <c r="GSI147" s="509"/>
      <c r="GSJ147" s="509"/>
      <c r="GSK147" s="509"/>
      <c r="GSL147" s="509"/>
      <c r="GSM147" s="509"/>
      <c r="GSN147" s="509"/>
      <c r="GSO147" s="509"/>
      <c r="GSP147" s="509"/>
      <c r="GSQ147" s="509"/>
      <c r="GSR147" s="509"/>
      <c r="GSS147" s="509"/>
      <c r="GST147" s="509"/>
      <c r="GSU147" s="509"/>
      <c r="GSV147" s="509"/>
      <c r="GSW147" s="509"/>
      <c r="GSX147" s="509"/>
      <c r="GSY147" s="509"/>
      <c r="GSZ147" s="509"/>
      <c r="GTA147" s="509"/>
      <c r="GTB147" s="509"/>
      <c r="GTC147" s="509"/>
      <c r="GTD147" s="509"/>
      <c r="GTE147" s="509"/>
      <c r="GTF147" s="509"/>
      <c r="GTG147" s="509"/>
      <c r="GTH147" s="509"/>
      <c r="GTI147" s="509"/>
      <c r="GTJ147" s="509"/>
      <c r="GTK147" s="509"/>
      <c r="GTL147" s="509"/>
      <c r="GTM147" s="509"/>
      <c r="GTN147" s="509"/>
      <c r="GTO147" s="509"/>
      <c r="GTP147" s="509"/>
      <c r="GTQ147" s="509"/>
      <c r="GTR147" s="509"/>
      <c r="GTS147" s="509"/>
      <c r="GTT147" s="509"/>
      <c r="GTU147" s="509"/>
      <c r="GTV147" s="509"/>
      <c r="GTW147" s="509"/>
      <c r="GTX147" s="509"/>
      <c r="GTY147" s="509"/>
      <c r="GTZ147" s="509"/>
      <c r="GUA147" s="509"/>
      <c r="GUB147" s="509"/>
      <c r="GUC147" s="509"/>
      <c r="GUD147" s="509"/>
      <c r="GUE147" s="509"/>
      <c r="GUF147" s="509"/>
      <c r="GUG147" s="509"/>
      <c r="GUH147" s="509"/>
      <c r="GUI147" s="509"/>
      <c r="GUJ147" s="509"/>
      <c r="GUK147" s="509"/>
      <c r="GUL147" s="509"/>
      <c r="GUM147" s="509"/>
      <c r="GUN147" s="509"/>
      <c r="GUO147" s="509"/>
      <c r="GUP147" s="509"/>
      <c r="GUQ147" s="509"/>
      <c r="GUR147" s="509"/>
      <c r="GUS147" s="509"/>
      <c r="GUT147" s="509"/>
      <c r="GUU147" s="509"/>
      <c r="GUV147" s="509"/>
      <c r="GUW147" s="509"/>
      <c r="GUX147" s="509"/>
      <c r="GUY147" s="509"/>
      <c r="GUZ147" s="509"/>
      <c r="GVA147" s="509"/>
      <c r="GVB147" s="509"/>
      <c r="GVC147" s="509"/>
      <c r="GVD147" s="509"/>
      <c r="GVE147" s="509"/>
      <c r="GVF147" s="509"/>
      <c r="GVG147" s="509"/>
      <c r="GVH147" s="509"/>
      <c r="GVI147" s="509"/>
      <c r="GVJ147" s="509"/>
      <c r="GVK147" s="509"/>
      <c r="GVL147" s="509"/>
      <c r="GVM147" s="509"/>
      <c r="GVN147" s="509"/>
      <c r="GVO147" s="509"/>
      <c r="GVP147" s="509"/>
      <c r="GVQ147" s="509"/>
      <c r="GVR147" s="509"/>
      <c r="GVS147" s="509"/>
      <c r="GVT147" s="509"/>
      <c r="GVU147" s="509"/>
      <c r="GVV147" s="509"/>
      <c r="GVW147" s="509"/>
      <c r="GVX147" s="509"/>
      <c r="GVY147" s="509"/>
      <c r="GVZ147" s="509"/>
      <c r="GWA147" s="509"/>
      <c r="GWB147" s="509"/>
      <c r="GWC147" s="509"/>
      <c r="GWD147" s="509"/>
      <c r="GWE147" s="509"/>
      <c r="GWF147" s="509"/>
      <c r="GWG147" s="509"/>
      <c r="GWH147" s="509"/>
      <c r="GWI147" s="509"/>
      <c r="GWJ147" s="509"/>
      <c r="GWK147" s="509"/>
      <c r="GWL147" s="509"/>
      <c r="GWM147" s="509"/>
      <c r="GWN147" s="509"/>
      <c r="GWO147" s="509"/>
      <c r="GWP147" s="509"/>
      <c r="GWQ147" s="509"/>
      <c r="GWR147" s="509"/>
      <c r="GWS147" s="509"/>
      <c r="GWT147" s="509"/>
      <c r="GWU147" s="509"/>
      <c r="GWV147" s="509"/>
      <c r="GWW147" s="509"/>
      <c r="GWX147" s="509"/>
      <c r="GWY147" s="509"/>
      <c r="GWZ147" s="509"/>
      <c r="GXA147" s="509"/>
      <c r="GXB147" s="509"/>
      <c r="GXC147" s="509"/>
      <c r="GXD147" s="509"/>
      <c r="GXE147" s="509"/>
      <c r="GXF147" s="509"/>
      <c r="GXG147" s="509"/>
      <c r="GXH147" s="509"/>
      <c r="GXI147" s="509"/>
      <c r="GXJ147" s="509"/>
      <c r="GXK147" s="509"/>
      <c r="GXL147" s="509"/>
      <c r="GXM147" s="509"/>
      <c r="GXN147" s="509"/>
      <c r="GXO147" s="509"/>
      <c r="GXP147" s="509"/>
      <c r="GXQ147" s="509"/>
      <c r="GXR147" s="509"/>
      <c r="GXS147" s="509"/>
      <c r="GXT147" s="509"/>
      <c r="GXU147" s="509"/>
      <c r="GXV147" s="509"/>
      <c r="GXW147" s="509"/>
      <c r="GXX147" s="509"/>
      <c r="GXY147" s="509"/>
      <c r="GXZ147" s="509"/>
      <c r="GYA147" s="509"/>
      <c r="GYB147" s="509"/>
      <c r="GYC147" s="509"/>
      <c r="GYD147" s="509"/>
      <c r="GYE147" s="509"/>
      <c r="GYF147" s="509"/>
      <c r="GYG147" s="509"/>
      <c r="GYH147" s="509"/>
      <c r="GYI147" s="509"/>
      <c r="GYJ147" s="509"/>
      <c r="GYK147" s="509"/>
      <c r="GYL147" s="509"/>
      <c r="GYM147" s="509"/>
      <c r="GYN147" s="509"/>
      <c r="GYO147" s="509"/>
      <c r="GYP147" s="509"/>
      <c r="GYQ147" s="509"/>
      <c r="GYR147" s="509"/>
      <c r="GYS147" s="509"/>
      <c r="GYT147" s="509"/>
      <c r="GYU147" s="509"/>
      <c r="GYV147" s="509"/>
      <c r="GYW147" s="509"/>
      <c r="GYX147" s="509"/>
      <c r="GYY147" s="509"/>
      <c r="GYZ147" s="509"/>
      <c r="GZA147" s="509"/>
      <c r="GZB147" s="509"/>
      <c r="GZC147" s="509"/>
      <c r="GZD147" s="509"/>
      <c r="GZE147" s="509"/>
      <c r="GZF147" s="509"/>
      <c r="GZG147" s="509"/>
      <c r="GZH147" s="509"/>
      <c r="GZI147" s="509"/>
      <c r="GZJ147" s="509"/>
      <c r="GZK147" s="509"/>
      <c r="GZL147" s="509"/>
      <c r="GZM147" s="509"/>
      <c r="GZN147" s="509"/>
      <c r="GZO147" s="509"/>
      <c r="GZP147" s="509"/>
      <c r="GZQ147" s="509"/>
      <c r="GZR147" s="509"/>
      <c r="GZS147" s="509"/>
      <c r="GZT147" s="509"/>
      <c r="GZU147" s="509"/>
      <c r="GZV147" s="509"/>
      <c r="GZW147" s="509"/>
      <c r="GZX147" s="509"/>
      <c r="GZY147" s="509"/>
      <c r="GZZ147" s="509"/>
      <c r="HAA147" s="509"/>
      <c r="HAB147" s="509"/>
      <c r="HAC147" s="509"/>
      <c r="HAD147" s="509"/>
      <c r="HAE147" s="509"/>
      <c r="HAF147" s="509"/>
      <c r="HAG147" s="509"/>
      <c r="HAH147" s="509"/>
      <c r="HAI147" s="509"/>
      <c r="HAJ147" s="509"/>
      <c r="HAK147" s="509"/>
      <c r="HAL147" s="509"/>
      <c r="HAM147" s="509"/>
      <c r="HAN147" s="509"/>
      <c r="HAO147" s="509"/>
      <c r="HAP147" s="509"/>
      <c r="HAQ147" s="509"/>
      <c r="HAR147" s="509"/>
      <c r="HAS147" s="509"/>
      <c r="HAT147" s="509"/>
      <c r="HAU147" s="509"/>
      <c r="HAV147" s="509"/>
      <c r="HAW147" s="509"/>
      <c r="HAX147" s="509"/>
      <c r="HAY147" s="509"/>
      <c r="HAZ147" s="509"/>
      <c r="HBA147" s="509"/>
      <c r="HBB147" s="509"/>
      <c r="HBC147" s="509"/>
      <c r="HBD147" s="509"/>
      <c r="HBE147" s="509"/>
      <c r="HBF147" s="509"/>
      <c r="HBG147" s="509"/>
      <c r="HBH147" s="509"/>
      <c r="HBI147" s="509"/>
      <c r="HBJ147" s="509"/>
      <c r="HBK147" s="509"/>
      <c r="HBL147" s="509"/>
      <c r="HBM147" s="509"/>
      <c r="HBN147" s="509"/>
      <c r="HBO147" s="509"/>
      <c r="HBP147" s="509"/>
      <c r="HBQ147" s="509"/>
      <c r="HBR147" s="509"/>
      <c r="HBS147" s="509"/>
      <c r="HBT147" s="509"/>
      <c r="HBU147" s="509"/>
      <c r="HBV147" s="509"/>
      <c r="HBW147" s="509"/>
      <c r="HBX147" s="509"/>
      <c r="HBY147" s="509"/>
      <c r="HBZ147" s="509"/>
      <c r="HCA147" s="509"/>
      <c r="HCB147" s="509"/>
      <c r="HCC147" s="509"/>
      <c r="HCD147" s="509"/>
      <c r="HCE147" s="509"/>
      <c r="HCF147" s="509"/>
      <c r="HCG147" s="509"/>
      <c r="HCH147" s="509"/>
      <c r="HCI147" s="509"/>
      <c r="HCJ147" s="509"/>
      <c r="HCK147" s="509"/>
      <c r="HCL147" s="509"/>
      <c r="HCM147" s="509"/>
      <c r="HCN147" s="509"/>
      <c r="HCO147" s="509"/>
      <c r="HCP147" s="509"/>
      <c r="HCQ147" s="509"/>
      <c r="HCR147" s="509"/>
      <c r="HCS147" s="509"/>
      <c r="HCT147" s="509"/>
      <c r="HCU147" s="509"/>
      <c r="HCV147" s="509"/>
      <c r="HCW147" s="509"/>
      <c r="HCX147" s="509"/>
      <c r="HCY147" s="509"/>
      <c r="HCZ147" s="509"/>
      <c r="HDA147" s="509"/>
      <c r="HDB147" s="509"/>
      <c r="HDC147" s="509"/>
      <c r="HDD147" s="509"/>
      <c r="HDE147" s="509"/>
      <c r="HDF147" s="509"/>
      <c r="HDG147" s="509"/>
      <c r="HDH147" s="509"/>
      <c r="HDI147" s="509"/>
      <c r="HDJ147" s="509"/>
      <c r="HDK147" s="509"/>
      <c r="HDL147" s="509"/>
      <c r="HDM147" s="509"/>
      <c r="HDN147" s="509"/>
      <c r="HDO147" s="509"/>
      <c r="HDP147" s="509"/>
      <c r="HDQ147" s="509"/>
      <c r="HDR147" s="509"/>
      <c r="HDS147" s="509"/>
      <c r="HDT147" s="509"/>
      <c r="HDU147" s="509"/>
      <c r="HDV147" s="509"/>
      <c r="HDW147" s="509"/>
      <c r="HDX147" s="509"/>
      <c r="HDY147" s="509"/>
      <c r="HDZ147" s="509"/>
      <c r="HEA147" s="509"/>
      <c r="HEB147" s="509"/>
      <c r="HEC147" s="509"/>
      <c r="HED147" s="509"/>
      <c r="HEE147" s="509"/>
      <c r="HEF147" s="509"/>
      <c r="HEG147" s="509"/>
      <c r="HEH147" s="509"/>
      <c r="HEI147" s="509"/>
      <c r="HEJ147" s="509"/>
      <c r="HEK147" s="509"/>
      <c r="HEL147" s="509"/>
      <c r="HEM147" s="509"/>
      <c r="HEN147" s="509"/>
      <c r="HEO147" s="509"/>
      <c r="HEP147" s="509"/>
      <c r="HEQ147" s="509"/>
      <c r="HER147" s="509"/>
      <c r="HES147" s="509"/>
      <c r="HET147" s="509"/>
      <c r="HEU147" s="509"/>
      <c r="HEV147" s="509"/>
      <c r="HEW147" s="509"/>
      <c r="HEX147" s="509"/>
      <c r="HEY147" s="509"/>
      <c r="HEZ147" s="509"/>
      <c r="HFA147" s="509"/>
      <c r="HFB147" s="509"/>
      <c r="HFC147" s="509"/>
      <c r="HFD147" s="509"/>
      <c r="HFE147" s="509"/>
      <c r="HFF147" s="509"/>
      <c r="HFG147" s="509"/>
      <c r="HFH147" s="509"/>
      <c r="HFI147" s="509"/>
      <c r="HFJ147" s="509"/>
      <c r="HFK147" s="509"/>
      <c r="HFL147" s="509"/>
      <c r="HFM147" s="509"/>
      <c r="HFN147" s="509"/>
      <c r="HFO147" s="509"/>
      <c r="HFP147" s="509"/>
      <c r="HFQ147" s="509"/>
      <c r="HFR147" s="509"/>
      <c r="HFS147" s="509"/>
      <c r="HFT147" s="509"/>
      <c r="HFU147" s="509"/>
      <c r="HFV147" s="509"/>
      <c r="HFW147" s="509"/>
      <c r="HFX147" s="509"/>
      <c r="HFY147" s="509"/>
      <c r="HFZ147" s="509"/>
      <c r="HGA147" s="509"/>
      <c r="HGB147" s="509"/>
      <c r="HGC147" s="509"/>
      <c r="HGD147" s="509"/>
      <c r="HGE147" s="509"/>
      <c r="HGF147" s="509"/>
      <c r="HGG147" s="509"/>
      <c r="HGH147" s="509"/>
      <c r="HGI147" s="509"/>
      <c r="HGJ147" s="509"/>
      <c r="HGK147" s="509"/>
      <c r="HGL147" s="509"/>
      <c r="HGM147" s="509"/>
      <c r="HGN147" s="509"/>
      <c r="HGO147" s="509"/>
      <c r="HGP147" s="509"/>
      <c r="HGQ147" s="509"/>
      <c r="HGR147" s="509"/>
      <c r="HGS147" s="509"/>
      <c r="HGT147" s="509"/>
      <c r="HGU147" s="509"/>
      <c r="HGV147" s="509"/>
      <c r="HGW147" s="509"/>
      <c r="HGX147" s="509"/>
      <c r="HGY147" s="509"/>
      <c r="HGZ147" s="509"/>
      <c r="HHA147" s="509"/>
      <c r="HHB147" s="509"/>
      <c r="HHC147" s="509"/>
      <c r="HHD147" s="509"/>
      <c r="HHE147" s="509"/>
      <c r="HHF147" s="509"/>
      <c r="HHG147" s="509"/>
      <c r="HHH147" s="509"/>
      <c r="HHI147" s="509"/>
      <c r="HHJ147" s="509"/>
      <c r="HHK147" s="509"/>
      <c r="HHL147" s="509"/>
      <c r="HHM147" s="509"/>
      <c r="HHN147" s="509"/>
      <c r="HHO147" s="509"/>
      <c r="HHP147" s="509"/>
      <c r="HHQ147" s="509"/>
      <c r="HHR147" s="509"/>
      <c r="HHS147" s="509"/>
      <c r="HHT147" s="509"/>
      <c r="HHU147" s="509"/>
      <c r="HHV147" s="509"/>
      <c r="HHW147" s="509"/>
      <c r="HHX147" s="509"/>
      <c r="HHY147" s="509"/>
      <c r="HHZ147" s="509"/>
      <c r="HIA147" s="509"/>
      <c r="HIB147" s="509"/>
      <c r="HIC147" s="509"/>
      <c r="HID147" s="509"/>
      <c r="HIE147" s="509"/>
      <c r="HIF147" s="509"/>
      <c r="HIG147" s="509"/>
      <c r="HIH147" s="509"/>
      <c r="HII147" s="509"/>
      <c r="HIJ147" s="509"/>
      <c r="HIK147" s="509"/>
      <c r="HIL147" s="509"/>
      <c r="HIM147" s="509"/>
      <c r="HIN147" s="509"/>
      <c r="HIO147" s="509"/>
      <c r="HIP147" s="509"/>
      <c r="HIQ147" s="509"/>
      <c r="HIR147" s="509"/>
      <c r="HIS147" s="509"/>
      <c r="HIT147" s="509"/>
      <c r="HIU147" s="509"/>
      <c r="HIV147" s="509"/>
      <c r="HIW147" s="509"/>
      <c r="HIX147" s="509"/>
      <c r="HIY147" s="509"/>
      <c r="HIZ147" s="509"/>
      <c r="HJA147" s="509"/>
      <c r="HJB147" s="509"/>
      <c r="HJC147" s="509"/>
      <c r="HJD147" s="509"/>
      <c r="HJE147" s="509"/>
      <c r="HJF147" s="509"/>
      <c r="HJG147" s="509"/>
      <c r="HJH147" s="509"/>
      <c r="HJI147" s="509"/>
      <c r="HJJ147" s="509"/>
      <c r="HJK147" s="509"/>
      <c r="HJL147" s="509"/>
      <c r="HJM147" s="509"/>
      <c r="HJN147" s="509"/>
      <c r="HJO147" s="509"/>
      <c r="HJP147" s="509"/>
      <c r="HJQ147" s="509"/>
      <c r="HJR147" s="509"/>
      <c r="HJS147" s="509"/>
      <c r="HJT147" s="509"/>
      <c r="HJU147" s="509"/>
      <c r="HJV147" s="509"/>
      <c r="HJW147" s="509"/>
      <c r="HJX147" s="509"/>
      <c r="HJY147" s="509"/>
      <c r="HJZ147" s="509"/>
      <c r="HKA147" s="509"/>
      <c r="HKB147" s="509"/>
      <c r="HKC147" s="509"/>
      <c r="HKD147" s="509"/>
      <c r="HKE147" s="509"/>
      <c r="HKF147" s="509"/>
      <c r="HKG147" s="509"/>
      <c r="HKH147" s="509"/>
      <c r="HKI147" s="509"/>
      <c r="HKJ147" s="509"/>
      <c r="HKK147" s="509"/>
      <c r="HKL147" s="509"/>
      <c r="HKM147" s="509"/>
      <c r="HKN147" s="509"/>
      <c r="HKO147" s="509"/>
      <c r="HKP147" s="509"/>
      <c r="HKQ147" s="509"/>
      <c r="HKR147" s="509"/>
      <c r="HKS147" s="509"/>
      <c r="HKT147" s="509"/>
      <c r="HKU147" s="509"/>
      <c r="HKV147" s="509"/>
      <c r="HKW147" s="509"/>
      <c r="HKX147" s="509"/>
      <c r="HKY147" s="509"/>
      <c r="HKZ147" s="509"/>
      <c r="HLA147" s="509"/>
      <c r="HLB147" s="509"/>
      <c r="HLC147" s="509"/>
      <c r="HLD147" s="509"/>
      <c r="HLE147" s="509"/>
      <c r="HLF147" s="509"/>
      <c r="HLG147" s="509"/>
      <c r="HLH147" s="509"/>
      <c r="HLI147" s="509"/>
      <c r="HLJ147" s="509"/>
      <c r="HLK147" s="509"/>
      <c r="HLL147" s="509"/>
      <c r="HLM147" s="509"/>
      <c r="HLN147" s="509"/>
      <c r="HLO147" s="509"/>
      <c r="HLP147" s="509"/>
      <c r="HLQ147" s="509"/>
      <c r="HLR147" s="509"/>
      <c r="HLS147" s="509"/>
      <c r="HLT147" s="509"/>
      <c r="HLU147" s="509"/>
      <c r="HLV147" s="509"/>
      <c r="HLW147" s="509"/>
      <c r="HLX147" s="509"/>
      <c r="HLY147" s="509"/>
      <c r="HLZ147" s="509"/>
      <c r="HMA147" s="509"/>
      <c r="HMB147" s="509"/>
      <c r="HMC147" s="509"/>
      <c r="HMD147" s="509"/>
      <c r="HME147" s="509"/>
      <c r="HMF147" s="509"/>
      <c r="HMG147" s="509"/>
      <c r="HMH147" s="509"/>
      <c r="HMI147" s="509"/>
      <c r="HMJ147" s="509"/>
      <c r="HMK147" s="509"/>
      <c r="HML147" s="509"/>
      <c r="HMM147" s="509"/>
      <c r="HMN147" s="509"/>
      <c r="HMO147" s="509"/>
      <c r="HMP147" s="509"/>
      <c r="HMQ147" s="509"/>
      <c r="HMR147" s="509"/>
      <c r="HMS147" s="509"/>
      <c r="HMT147" s="509"/>
      <c r="HMU147" s="509"/>
      <c r="HMV147" s="509"/>
      <c r="HMW147" s="509"/>
      <c r="HMX147" s="509"/>
      <c r="HMY147" s="509"/>
      <c r="HMZ147" s="509"/>
      <c r="HNA147" s="509"/>
      <c r="HNB147" s="509"/>
      <c r="HNC147" s="509"/>
      <c r="HND147" s="509"/>
      <c r="HNE147" s="509"/>
      <c r="HNF147" s="509"/>
      <c r="HNG147" s="509"/>
      <c r="HNH147" s="509"/>
      <c r="HNI147" s="509"/>
      <c r="HNJ147" s="509"/>
      <c r="HNK147" s="509"/>
      <c r="HNL147" s="509"/>
      <c r="HNM147" s="509"/>
      <c r="HNN147" s="509"/>
      <c r="HNO147" s="509"/>
      <c r="HNP147" s="509"/>
      <c r="HNQ147" s="509"/>
      <c r="HNR147" s="509"/>
      <c r="HNS147" s="509"/>
      <c r="HNT147" s="509"/>
      <c r="HNU147" s="509"/>
      <c r="HNV147" s="509"/>
      <c r="HNW147" s="509"/>
      <c r="HNX147" s="509"/>
      <c r="HNY147" s="509"/>
      <c r="HNZ147" s="509"/>
      <c r="HOA147" s="509"/>
      <c r="HOB147" s="509"/>
      <c r="HOC147" s="509"/>
      <c r="HOD147" s="509"/>
      <c r="HOE147" s="509"/>
      <c r="HOF147" s="509"/>
      <c r="HOG147" s="509"/>
      <c r="HOH147" s="509"/>
      <c r="HOI147" s="509"/>
      <c r="HOJ147" s="509"/>
      <c r="HOK147" s="509"/>
      <c r="HOL147" s="509"/>
      <c r="HOM147" s="509"/>
      <c r="HON147" s="509"/>
      <c r="HOO147" s="509"/>
      <c r="HOP147" s="509"/>
      <c r="HOQ147" s="509"/>
      <c r="HOR147" s="509"/>
      <c r="HOS147" s="509"/>
      <c r="HOT147" s="509"/>
      <c r="HOU147" s="509"/>
      <c r="HOV147" s="509"/>
      <c r="HOW147" s="509"/>
      <c r="HOX147" s="509"/>
      <c r="HOY147" s="509"/>
      <c r="HOZ147" s="509"/>
      <c r="HPA147" s="509"/>
      <c r="HPB147" s="509"/>
      <c r="HPC147" s="509"/>
      <c r="HPD147" s="509"/>
      <c r="HPE147" s="509"/>
      <c r="HPF147" s="509"/>
      <c r="HPG147" s="509"/>
      <c r="HPH147" s="509"/>
      <c r="HPI147" s="509"/>
      <c r="HPJ147" s="509"/>
      <c r="HPK147" s="509"/>
      <c r="HPL147" s="509"/>
      <c r="HPM147" s="509"/>
      <c r="HPN147" s="509"/>
      <c r="HPO147" s="509"/>
      <c r="HPP147" s="509"/>
      <c r="HPQ147" s="509"/>
      <c r="HPR147" s="509"/>
      <c r="HPS147" s="509"/>
      <c r="HPT147" s="509"/>
      <c r="HPU147" s="509"/>
      <c r="HPV147" s="509"/>
      <c r="HPW147" s="509"/>
      <c r="HPX147" s="509"/>
      <c r="HPY147" s="509"/>
      <c r="HPZ147" s="509"/>
      <c r="HQA147" s="509"/>
      <c r="HQB147" s="509"/>
      <c r="HQC147" s="509"/>
      <c r="HQD147" s="509"/>
      <c r="HQE147" s="509"/>
      <c r="HQF147" s="509"/>
      <c r="HQG147" s="509"/>
      <c r="HQH147" s="509"/>
      <c r="HQI147" s="509"/>
      <c r="HQJ147" s="509"/>
      <c r="HQK147" s="509"/>
      <c r="HQL147" s="509"/>
      <c r="HQM147" s="509"/>
      <c r="HQN147" s="509"/>
      <c r="HQO147" s="509"/>
      <c r="HQP147" s="509"/>
      <c r="HQQ147" s="509"/>
      <c r="HQR147" s="509"/>
      <c r="HQS147" s="509"/>
      <c r="HQT147" s="509"/>
      <c r="HQU147" s="509"/>
      <c r="HQV147" s="509"/>
      <c r="HQW147" s="509"/>
      <c r="HQX147" s="509"/>
      <c r="HQY147" s="509"/>
      <c r="HQZ147" s="509"/>
      <c r="HRA147" s="509"/>
      <c r="HRB147" s="509"/>
      <c r="HRC147" s="509"/>
      <c r="HRD147" s="509"/>
      <c r="HRE147" s="509"/>
      <c r="HRF147" s="509"/>
      <c r="HRG147" s="509"/>
      <c r="HRH147" s="509"/>
      <c r="HRI147" s="509"/>
      <c r="HRJ147" s="509"/>
      <c r="HRK147" s="509"/>
      <c r="HRL147" s="509"/>
      <c r="HRM147" s="509"/>
      <c r="HRN147" s="509"/>
      <c r="HRO147" s="509"/>
      <c r="HRP147" s="509"/>
      <c r="HRQ147" s="509"/>
      <c r="HRR147" s="509"/>
      <c r="HRS147" s="509"/>
      <c r="HRT147" s="509"/>
      <c r="HRU147" s="509"/>
      <c r="HRV147" s="509"/>
      <c r="HRW147" s="509"/>
      <c r="HRX147" s="509"/>
      <c r="HRY147" s="509"/>
      <c r="HRZ147" s="509"/>
      <c r="HSA147" s="509"/>
      <c r="HSB147" s="509"/>
      <c r="HSC147" s="509"/>
      <c r="HSD147" s="509"/>
      <c r="HSE147" s="509"/>
      <c r="HSF147" s="509"/>
      <c r="HSG147" s="509"/>
      <c r="HSH147" s="509"/>
      <c r="HSI147" s="509"/>
      <c r="HSJ147" s="509"/>
      <c r="HSK147" s="509"/>
      <c r="HSL147" s="509"/>
      <c r="HSM147" s="509"/>
      <c r="HSN147" s="509"/>
      <c r="HSO147" s="509"/>
      <c r="HSP147" s="509"/>
      <c r="HSQ147" s="509"/>
      <c r="HSR147" s="509"/>
      <c r="HSS147" s="509"/>
      <c r="HST147" s="509"/>
      <c r="HSU147" s="509"/>
      <c r="HSV147" s="509"/>
      <c r="HSW147" s="509"/>
      <c r="HSX147" s="509"/>
      <c r="HSY147" s="509"/>
      <c r="HSZ147" s="509"/>
      <c r="HTA147" s="509"/>
      <c r="HTB147" s="509"/>
      <c r="HTC147" s="509"/>
      <c r="HTD147" s="509"/>
      <c r="HTE147" s="509"/>
      <c r="HTF147" s="509"/>
      <c r="HTG147" s="509"/>
      <c r="HTH147" s="509"/>
      <c r="HTI147" s="509"/>
      <c r="HTJ147" s="509"/>
      <c r="HTK147" s="509"/>
      <c r="HTL147" s="509"/>
      <c r="HTM147" s="509"/>
      <c r="HTN147" s="509"/>
      <c r="HTO147" s="509"/>
      <c r="HTP147" s="509"/>
      <c r="HTQ147" s="509"/>
      <c r="HTR147" s="509"/>
      <c r="HTS147" s="509"/>
      <c r="HTT147" s="509"/>
      <c r="HTU147" s="509"/>
      <c r="HTV147" s="509"/>
      <c r="HTW147" s="509"/>
      <c r="HTX147" s="509"/>
      <c r="HTY147" s="509"/>
      <c r="HTZ147" s="509"/>
      <c r="HUA147" s="509"/>
      <c r="HUB147" s="509"/>
      <c r="HUC147" s="509"/>
      <c r="HUD147" s="509"/>
      <c r="HUE147" s="509"/>
      <c r="HUF147" s="509"/>
      <c r="HUG147" s="509"/>
      <c r="HUH147" s="509"/>
      <c r="HUI147" s="509"/>
      <c r="HUJ147" s="509"/>
      <c r="HUK147" s="509"/>
      <c r="HUL147" s="509"/>
      <c r="HUM147" s="509"/>
      <c r="HUN147" s="509"/>
      <c r="HUO147" s="509"/>
      <c r="HUP147" s="509"/>
      <c r="HUQ147" s="509"/>
      <c r="HUR147" s="509"/>
      <c r="HUS147" s="509"/>
      <c r="HUT147" s="509"/>
      <c r="HUU147" s="509"/>
      <c r="HUV147" s="509"/>
      <c r="HUW147" s="509"/>
      <c r="HUX147" s="509"/>
      <c r="HUY147" s="509"/>
      <c r="HUZ147" s="509"/>
      <c r="HVA147" s="509"/>
      <c r="HVB147" s="509"/>
      <c r="HVC147" s="509"/>
      <c r="HVD147" s="509"/>
      <c r="HVE147" s="509"/>
      <c r="HVF147" s="509"/>
      <c r="HVG147" s="509"/>
      <c r="HVH147" s="509"/>
      <c r="HVI147" s="509"/>
      <c r="HVJ147" s="509"/>
      <c r="HVK147" s="509"/>
      <c r="HVL147" s="509"/>
      <c r="HVM147" s="509"/>
      <c r="HVN147" s="509"/>
      <c r="HVO147" s="509"/>
      <c r="HVP147" s="509"/>
      <c r="HVQ147" s="509"/>
      <c r="HVR147" s="509"/>
      <c r="HVS147" s="509"/>
      <c r="HVT147" s="509"/>
      <c r="HVU147" s="509"/>
      <c r="HVV147" s="509"/>
      <c r="HVW147" s="509"/>
      <c r="HVX147" s="509"/>
      <c r="HVY147" s="509"/>
      <c r="HVZ147" s="509"/>
      <c r="HWA147" s="509"/>
      <c r="HWB147" s="509"/>
      <c r="HWC147" s="509"/>
      <c r="HWD147" s="509"/>
      <c r="HWE147" s="509"/>
      <c r="HWF147" s="509"/>
      <c r="HWG147" s="509"/>
      <c r="HWH147" s="509"/>
      <c r="HWI147" s="509"/>
      <c r="HWJ147" s="509"/>
      <c r="HWK147" s="509"/>
      <c r="HWL147" s="509"/>
      <c r="HWM147" s="509"/>
      <c r="HWN147" s="509"/>
      <c r="HWO147" s="509"/>
      <c r="HWP147" s="509"/>
      <c r="HWQ147" s="509"/>
      <c r="HWR147" s="509"/>
      <c r="HWS147" s="509"/>
      <c r="HWT147" s="509"/>
      <c r="HWU147" s="509"/>
      <c r="HWV147" s="509"/>
      <c r="HWW147" s="509"/>
      <c r="HWX147" s="509"/>
      <c r="HWY147" s="509"/>
      <c r="HWZ147" s="509"/>
      <c r="HXA147" s="509"/>
      <c r="HXB147" s="509"/>
      <c r="HXC147" s="509"/>
      <c r="HXD147" s="509"/>
      <c r="HXE147" s="509"/>
      <c r="HXF147" s="509"/>
      <c r="HXG147" s="509"/>
      <c r="HXH147" s="509"/>
      <c r="HXI147" s="509"/>
      <c r="HXJ147" s="509"/>
      <c r="HXK147" s="509"/>
      <c r="HXL147" s="509"/>
      <c r="HXM147" s="509"/>
      <c r="HXN147" s="509"/>
      <c r="HXO147" s="509"/>
      <c r="HXP147" s="509"/>
      <c r="HXQ147" s="509"/>
      <c r="HXR147" s="509"/>
      <c r="HXS147" s="509"/>
      <c r="HXT147" s="509"/>
      <c r="HXU147" s="509"/>
      <c r="HXV147" s="509"/>
      <c r="HXW147" s="509"/>
      <c r="HXX147" s="509"/>
      <c r="HXY147" s="509"/>
      <c r="HXZ147" s="509"/>
      <c r="HYA147" s="509"/>
      <c r="HYB147" s="509"/>
      <c r="HYC147" s="509"/>
      <c r="HYD147" s="509"/>
      <c r="HYE147" s="509"/>
      <c r="HYF147" s="509"/>
      <c r="HYG147" s="509"/>
      <c r="HYH147" s="509"/>
      <c r="HYI147" s="509"/>
      <c r="HYJ147" s="509"/>
      <c r="HYK147" s="509"/>
      <c r="HYL147" s="509"/>
      <c r="HYM147" s="509"/>
      <c r="HYN147" s="509"/>
      <c r="HYO147" s="509"/>
      <c r="HYP147" s="509"/>
      <c r="HYQ147" s="509"/>
      <c r="HYR147" s="509"/>
      <c r="HYS147" s="509"/>
      <c r="HYT147" s="509"/>
      <c r="HYU147" s="509"/>
      <c r="HYV147" s="509"/>
      <c r="HYW147" s="509"/>
      <c r="HYX147" s="509"/>
      <c r="HYY147" s="509"/>
      <c r="HYZ147" s="509"/>
      <c r="HZA147" s="509"/>
      <c r="HZB147" s="509"/>
      <c r="HZC147" s="509"/>
      <c r="HZD147" s="509"/>
      <c r="HZE147" s="509"/>
      <c r="HZF147" s="509"/>
      <c r="HZG147" s="509"/>
      <c r="HZH147" s="509"/>
      <c r="HZI147" s="509"/>
      <c r="HZJ147" s="509"/>
      <c r="HZK147" s="509"/>
      <c r="HZL147" s="509"/>
      <c r="HZM147" s="509"/>
      <c r="HZN147" s="509"/>
      <c r="HZO147" s="509"/>
      <c r="HZP147" s="509"/>
      <c r="HZQ147" s="509"/>
      <c r="HZR147" s="509"/>
      <c r="HZS147" s="509"/>
      <c r="HZT147" s="509"/>
      <c r="HZU147" s="509"/>
      <c r="HZV147" s="509"/>
      <c r="HZW147" s="509"/>
      <c r="HZX147" s="509"/>
      <c r="HZY147" s="509"/>
      <c r="HZZ147" s="509"/>
      <c r="IAA147" s="509"/>
      <c r="IAB147" s="509"/>
      <c r="IAC147" s="509"/>
      <c r="IAD147" s="509"/>
      <c r="IAE147" s="509"/>
      <c r="IAF147" s="509"/>
      <c r="IAG147" s="509"/>
      <c r="IAH147" s="509"/>
      <c r="IAI147" s="509"/>
      <c r="IAJ147" s="509"/>
      <c r="IAK147" s="509"/>
      <c r="IAL147" s="509"/>
      <c r="IAM147" s="509"/>
      <c r="IAN147" s="509"/>
      <c r="IAO147" s="509"/>
      <c r="IAP147" s="509"/>
      <c r="IAQ147" s="509"/>
      <c r="IAR147" s="509"/>
      <c r="IAS147" s="509"/>
      <c r="IAT147" s="509"/>
      <c r="IAU147" s="509"/>
      <c r="IAV147" s="509"/>
      <c r="IAW147" s="509"/>
      <c r="IAX147" s="509"/>
      <c r="IAY147" s="509"/>
      <c r="IAZ147" s="509"/>
      <c r="IBA147" s="509"/>
      <c r="IBB147" s="509"/>
      <c r="IBC147" s="509"/>
      <c r="IBD147" s="509"/>
      <c r="IBE147" s="509"/>
      <c r="IBF147" s="509"/>
      <c r="IBG147" s="509"/>
      <c r="IBH147" s="509"/>
      <c r="IBI147" s="509"/>
      <c r="IBJ147" s="509"/>
      <c r="IBK147" s="509"/>
      <c r="IBL147" s="509"/>
      <c r="IBM147" s="509"/>
      <c r="IBN147" s="509"/>
      <c r="IBO147" s="509"/>
      <c r="IBP147" s="509"/>
      <c r="IBQ147" s="509"/>
      <c r="IBR147" s="509"/>
      <c r="IBS147" s="509"/>
      <c r="IBT147" s="509"/>
      <c r="IBU147" s="509"/>
      <c r="IBV147" s="509"/>
      <c r="IBW147" s="509"/>
      <c r="IBX147" s="509"/>
      <c r="IBY147" s="509"/>
      <c r="IBZ147" s="509"/>
      <c r="ICA147" s="509"/>
      <c r="ICB147" s="509"/>
      <c r="ICC147" s="509"/>
      <c r="ICD147" s="509"/>
      <c r="ICE147" s="509"/>
      <c r="ICF147" s="509"/>
      <c r="ICG147" s="509"/>
      <c r="ICH147" s="509"/>
      <c r="ICI147" s="509"/>
      <c r="ICJ147" s="509"/>
      <c r="ICK147" s="509"/>
      <c r="ICL147" s="509"/>
      <c r="ICM147" s="509"/>
      <c r="ICN147" s="509"/>
      <c r="ICO147" s="509"/>
      <c r="ICP147" s="509"/>
      <c r="ICQ147" s="509"/>
      <c r="ICR147" s="509"/>
      <c r="ICS147" s="509"/>
      <c r="ICT147" s="509"/>
      <c r="ICU147" s="509"/>
      <c r="ICV147" s="509"/>
      <c r="ICW147" s="509"/>
      <c r="ICX147" s="509"/>
      <c r="ICY147" s="509"/>
      <c r="ICZ147" s="509"/>
      <c r="IDA147" s="509"/>
      <c r="IDB147" s="509"/>
      <c r="IDC147" s="509"/>
      <c r="IDD147" s="509"/>
      <c r="IDE147" s="509"/>
      <c r="IDF147" s="509"/>
      <c r="IDG147" s="509"/>
      <c r="IDH147" s="509"/>
      <c r="IDI147" s="509"/>
      <c r="IDJ147" s="509"/>
      <c r="IDK147" s="509"/>
      <c r="IDL147" s="509"/>
      <c r="IDM147" s="509"/>
      <c r="IDN147" s="509"/>
      <c r="IDO147" s="509"/>
      <c r="IDP147" s="509"/>
      <c r="IDQ147" s="509"/>
      <c r="IDR147" s="509"/>
      <c r="IDS147" s="509"/>
      <c r="IDT147" s="509"/>
      <c r="IDU147" s="509"/>
      <c r="IDV147" s="509"/>
      <c r="IDW147" s="509"/>
      <c r="IDX147" s="509"/>
      <c r="IDY147" s="509"/>
      <c r="IDZ147" s="509"/>
      <c r="IEA147" s="509"/>
      <c r="IEB147" s="509"/>
      <c r="IEC147" s="509"/>
      <c r="IED147" s="509"/>
      <c r="IEE147" s="509"/>
      <c r="IEF147" s="509"/>
      <c r="IEG147" s="509"/>
      <c r="IEH147" s="509"/>
      <c r="IEI147" s="509"/>
      <c r="IEJ147" s="509"/>
      <c r="IEK147" s="509"/>
      <c r="IEL147" s="509"/>
      <c r="IEM147" s="509"/>
      <c r="IEN147" s="509"/>
      <c r="IEO147" s="509"/>
      <c r="IEP147" s="509"/>
      <c r="IEQ147" s="509"/>
      <c r="IER147" s="509"/>
      <c r="IES147" s="509"/>
      <c r="IET147" s="509"/>
      <c r="IEU147" s="509"/>
      <c r="IEV147" s="509"/>
      <c r="IEW147" s="509"/>
      <c r="IEX147" s="509"/>
      <c r="IEY147" s="509"/>
      <c r="IEZ147" s="509"/>
      <c r="IFA147" s="509"/>
      <c r="IFB147" s="509"/>
      <c r="IFC147" s="509"/>
      <c r="IFD147" s="509"/>
      <c r="IFE147" s="509"/>
      <c r="IFF147" s="509"/>
      <c r="IFG147" s="509"/>
      <c r="IFH147" s="509"/>
      <c r="IFI147" s="509"/>
      <c r="IFJ147" s="509"/>
      <c r="IFK147" s="509"/>
      <c r="IFL147" s="509"/>
      <c r="IFM147" s="509"/>
      <c r="IFN147" s="509"/>
      <c r="IFO147" s="509"/>
      <c r="IFP147" s="509"/>
      <c r="IFQ147" s="509"/>
      <c r="IFR147" s="509"/>
      <c r="IFS147" s="509"/>
      <c r="IFT147" s="509"/>
      <c r="IFU147" s="509"/>
      <c r="IFV147" s="509"/>
      <c r="IFW147" s="509"/>
      <c r="IFX147" s="509"/>
      <c r="IFY147" s="509"/>
      <c r="IFZ147" s="509"/>
      <c r="IGA147" s="509"/>
      <c r="IGB147" s="509"/>
      <c r="IGC147" s="509"/>
      <c r="IGD147" s="509"/>
      <c r="IGE147" s="509"/>
      <c r="IGF147" s="509"/>
      <c r="IGG147" s="509"/>
      <c r="IGH147" s="509"/>
      <c r="IGI147" s="509"/>
      <c r="IGJ147" s="509"/>
      <c r="IGK147" s="509"/>
      <c r="IGL147" s="509"/>
      <c r="IGM147" s="509"/>
      <c r="IGN147" s="509"/>
      <c r="IGO147" s="509"/>
      <c r="IGP147" s="509"/>
      <c r="IGQ147" s="509"/>
      <c r="IGR147" s="509"/>
      <c r="IGS147" s="509"/>
      <c r="IGT147" s="509"/>
      <c r="IGU147" s="509"/>
      <c r="IGV147" s="509"/>
      <c r="IGW147" s="509"/>
      <c r="IGX147" s="509"/>
      <c r="IGY147" s="509"/>
      <c r="IGZ147" s="509"/>
      <c r="IHA147" s="509"/>
      <c r="IHB147" s="509"/>
      <c r="IHC147" s="509"/>
      <c r="IHD147" s="509"/>
      <c r="IHE147" s="509"/>
      <c r="IHF147" s="509"/>
      <c r="IHG147" s="509"/>
      <c r="IHH147" s="509"/>
      <c r="IHI147" s="509"/>
      <c r="IHJ147" s="509"/>
      <c r="IHK147" s="509"/>
      <c r="IHL147" s="509"/>
      <c r="IHM147" s="509"/>
      <c r="IHN147" s="509"/>
      <c r="IHO147" s="509"/>
      <c r="IHP147" s="509"/>
      <c r="IHQ147" s="509"/>
      <c r="IHR147" s="509"/>
      <c r="IHS147" s="509"/>
      <c r="IHT147" s="509"/>
      <c r="IHU147" s="509"/>
      <c r="IHV147" s="509"/>
      <c r="IHW147" s="509"/>
      <c r="IHX147" s="509"/>
      <c r="IHY147" s="509"/>
      <c r="IHZ147" s="509"/>
      <c r="IIA147" s="509"/>
      <c r="IIB147" s="509"/>
      <c r="IIC147" s="509"/>
      <c r="IID147" s="509"/>
      <c r="IIE147" s="509"/>
      <c r="IIF147" s="509"/>
      <c r="IIG147" s="509"/>
      <c r="IIH147" s="509"/>
      <c r="III147" s="509"/>
      <c r="IIJ147" s="509"/>
      <c r="IIK147" s="509"/>
      <c r="IIL147" s="509"/>
      <c r="IIM147" s="509"/>
      <c r="IIN147" s="509"/>
      <c r="IIO147" s="509"/>
      <c r="IIP147" s="509"/>
      <c r="IIQ147" s="509"/>
      <c r="IIR147" s="509"/>
      <c r="IIS147" s="509"/>
      <c r="IIT147" s="509"/>
      <c r="IIU147" s="509"/>
      <c r="IIV147" s="509"/>
      <c r="IIW147" s="509"/>
      <c r="IIX147" s="509"/>
      <c r="IIY147" s="509"/>
      <c r="IIZ147" s="509"/>
      <c r="IJA147" s="509"/>
      <c r="IJB147" s="509"/>
      <c r="IJC147" s="509"/>
      <c r="IJD147" s="509"/>
      <c r="IJE147" s="509"/>
      <c r="IJF147" s="509"/>
      <c r="IJG147" s="509"/>
      <c r="IJH147" s="509"/>
      <c r="IJI147" s="509"/>
      <c r="IJJ147" s="509"/>
      <c r="IJK147" s="509"/>
      <c r="IJL147" s="509"/>
      <c r="IJM147" s="509"/>
      <c r="IJN147" s="509"/>
      <c r="IJO147" s="509"/>
      <c r="IJP147" s="509"/>
      <c r="IJQ147" s="509"/>
      <c r="IJR147" s="509"/>
      <c r="IJS147" s="509"/>
      <c r="IJT147" s="509"/>
      <c r="IJU147" s="509"/>
      <c r="IJV147" s="509"/>
      <c r="IJW147" s="509"/>
      <c r="IJX147" s="509"/>
      <c r="IJY147" s="509"/>
      <c r="IJZ147" s="509"/>
      <c r="IKA147" s="509"/>
      <c r="IKB147" s="509"/>
      <c r="IKC147" s="509"/>
      <c r="IKD147" s="509"/>
      <c r="IKE147" s="509"/>
      <c r="IKF147" s="509"/>
      <c r="IKG147" s="509"/>
      <c r="IKH147" s="509"/>
      <c r="IKI147" s="509"/>
      <c r="IKJ147" s="509"/>
      <c r="IKK147" s="509"/>
      <c r="IKL147" s="509"/>
      <c r="IKM147" s="509"/>
      <c r="IKN147" s="509"/>
      <c r="IKO147" s="509"/>
      <c r="IKP147" s="509"/>
      <c r="IKQ147" s="509"/>
      <c r="IKR147" s="509"/>
      <c r="IKS147" s="509"/>
      <c r="IKT147" s="509"/>
      <c r="IKU147" s="509"/>
      <c r="IKV147" s="509"/>
      <c r="IKW147" s="509"/>
      <c r="IKX147" s="509"/>
      <c r="IKY147" s="509"/>
      <c r="IKZ147" s="509"/>
      <c r="ILA147" s="509"/>
      <c r="ILB147" s="509"/>
      <c r="ILC147" s="509"/>
      <c r="ILD147" s="509"/>
      <c r="ILE147" s="509"/>
      <c r="ILF147" s="509"/>
      <c r="ILG147" s="509"/>
      <c r="ILH147" s="509"/>
      <c r="ILI147" s="509"/>
      <c r="ILJ147" s="509"/>
      <c r="ILK147" s="509"/>
      <c r="ILL147" s="509"/>
      <c r="ILM147" s="509"/>
      <c r="ILN147" s="509"/>
      <c r="ILO147" s="509"/>
      <c r="ILP147" s="509"/>
      <c r="ILQ147" s="509"/>
      <c r="ILR147" s="509"/>
      <c r="ILS147" s="509"/>
      <c r="ILT147" s="509"/>
      <c r="ILU147" s="509"/>
      <c r="ILV147" s="509"/>
      <c r="ILW147" s="509"/>
      <c r="ILX147" s="509"/>
      <c r="ILY147" s="509"/>
      <c r="ILZ147" s="509"/>
      <c r="IMA147" s="509"/>
      <c r="IMB147" s="509"/>
      <c r="IMC147" s="509"/>
      <c r="IMD147" s="509"/>
      <c r="IME147" s="509"/>
      <c r="IMF147" s="509"/>
      <c r="IMG147" s="509"/>
      <c r="IMH147" s="509"/>
      <c r="IMI147" s="509"/>
      <c r="IMJ147" s="509"/>
      <c r="IMK147" s="509"/>
      <c r="IML147" s="509"/>
      <c r="IMM147" s="509"/>
      <c r="IMN147" s="509"/>
      <c r="IMO147" s="509"/>
      <c r="IMP147" s="509"/>
      <c r="IMQ147" s="509"/>
      <c r="IMR147" s="509"/>
      <c r="IMS147" s="509"/>
      <c r="IMT147" s="509"/>
      <c r="IMU147" s="509"/>
      <c r="IMV147" s="509"/>
      <c r="IMW147" s="509"/>
      <c r="IMX147" s="509"/>
      <c r="IMY147" s="509"/>
      <c r="IMZ147" s="509"/>
      <c r="INA147" s="509"/>
      <c r="INB147" s="509"/>
      <c r="INC147" s="509"/>
      <c r="IND147" s="509"/>
      <c r="INE147" s="509"/>
      <c r="INF147" s="509"/>
      <c r="ING147" s="509"/>
      <c r="INH147" s="509"/>
      <c r="INI147" s="509"/>
      <c r="INJ147" s="509"/>
      <c r="INK147" s="509"/>
      <c r="INL147" s="509"/>
      <c r="INM147" s="509"/>
      <c r="INN147" s="509"/>
      <c r="INO147" s="509"/>
      <c r="INP147" s="509"/>
      <c r="INQ147" s="509"/>
      <c r="INR147" s="509"/>
      <c r="INS147" s="509"/>
      <c r="INT147" s="509"/>
      <c r="INU147" s="509"/>
      <c r="INV147" s="509"/>
      <c r="INW147" s="509"/>
      <c r="INX147" s="509"/>
      <c r="INY147" s="509"/>
      <c r="INZ147" s="509"/>
      <c r="IOA147" s="509"/>
      <c r="IOB147" s="509"/>
      <c r="IOC147" s="509"/>
      <c r="IOD147" s="509"/>
      <c r="IOE147" s="509"/>
      <c r="IOF147" s="509"/>
      <c r="IOG147" s="509"/>
      <c r="IOH147" s="509"/>
      <c r="IOI147" s="509"/>
      <c r="IOJ147" s="509"/>
      <c r="IOK147" s="509"/>
      <c r="IOL147" s="509"/>
      <c r="IOM147" s="509"/>
      <c r="ION147" s="509"/>
      <c r="IOO147" s="509"/>
      <c r="IOP147" s="509"/>
      <c r="IOQ147" s="509"/>
      <c r="IOR147" s="509"/>
      <c r="IOS147" s="509"/>
      <c r="IOT147" s="509"/>
      <c r="IOU147" s="509"/>
      <c r="IOV147" s="509"/>
      <c r="IOW147" s="509"/>
      <c r="IOX147" s="509"/>
      <c r="IOY147" s="509"/>
      <c r="IOZ147" s="509"/>
      <c r="IPA147" s="509"/>
      <c r="IPB147" s="509"/>
      <c r="IPC147" s="509"/>
      <c r="IPD147" s="509"/>
      <c r="IPE147" s="509"/>
      <c r="IPF147" s="509"/>
      <c r="IPG147" s="509"/>
      <c r="IPH147" s="509"/>
      <c r="IPI147" s="509"/>
      <c r="IPJ147" s="509"/>
      <c r="IPK147" s="509"/>
      <c r="IPL147" s="509"/>
      <c r="IPM147" s="509"/>
      <c r="IPN147" s="509"/>
      <c r="IPO147" s="509"/>
      <c r="IPP147" s="509"/>
      <c r="IPQ147" s="509"/>
      <c r="IPR147" s="509"/>
      <c r="IPS147" s="509"/>
      <c r="IPT147" s="509"/>
      <c r="IPU147" s="509"/>
      <c r="IPV147" s="509"/>
      <c r="IPW147" s="509"/>
      <c r="IPX147" s="509"/>
      <c r="IPY147" s="509"/>
      <c r="IPZ147" s="509"/>
      <c r="IQA147" s="509"/>
      <c r="IQB147" s="509"/>
      <c r="IQC147" s="509"/>
      <c r="IQD147" s="509"/>
      <c r="IQE147" s="509"/>
      <c r="IQF147" s="509"/>
      <c r="IQG147" s="509"/>
      <c r="IQH147" s="509"/>
      <c r="IQI147" s="509"/>
      <c r="IQJ147" s="509"/>
      <c r="IQK147" s="509"/>
      <c r="IQL147" s="509"/>
      <c r="IQM147" s="509"/>
      <c r="IQN147" s="509"/>
      <c r="IQO147" s="509"/>
      <c r="IQP147" s="509"/>
      <c r="IQQ147" s="509"/>
      <c r="IQR147" s="509"/>
      <c r="IQS147" s="509"/>
      <c r="IQT147" s="509"/>
      <c r="IQU147" s="509"/>
      <c r="IQV147" s="509"/>
      <c r="IQW147" s="509"/>
      <c r="IQX147" s="509"/>
      <c r="IQY147" s="509"/>
      <c r="IQZ147" s="509"/>
      <c r="IRA147" s="509"/>
      <c r="IRB147" s="509"/>
      <c r="IRC147" s="509"/>
      <c r="IRD147" s="509"/>
      <c r="IRE147" s="509"/>
      <c r="IRF147" s="509"/>
      <c r="IRG147" s="509"/>
      <c r="IRH147" s="509"/>
      <c r="IRI147" s="509"/>
      <c r="IRJ147" s="509"/>
      <c r="IRK147" s="509"/>
      <c r="IRL147" s="509"/>
      <c r="IRM147" s="509"/>
      <c r="IRN147" s="509"/>
      <c r="IRO147" s="509"/>
      <c r="IRP147" s="509"/>
      <c r="IRQ147" s="509"/>
      <c r="IRR147" s="509"/>
      <c r="IRS147" s="509"/>
      <c r="IRT147" s="509"/>
      <c r="IRU147" s="509"/>
      <c r="IRV147" s="509"/>
      <c r="IRW147" s="509"/>
      <c r="IRX147" s="509"/>
      <c r="IRY147" s="509"/>
      <c r="IRZ147" s="509"/>
      <c r="ISA147" s="509"/>
      <c r="ISB147" s="509"/>
      <c r="ISC147" s="509"/>
      <c r="ISD147" s="509"/>
      <c r="ISE147" s="509"/>
      <c r="ISF147" s="509"/>
      <c r="ISG147" s="509"/>
      <c r="ISH147" s="509"/>
      <c r="ISI147" s="509"/>
      <c r="ISJ147" s="509"/>
      <c r="ISK147" s="509"/>
      <c r="ISL147" s="509"/>
      <c r="ISM147" s="509"/>
      <c r="ISN147" s="509"/>
      <c r="ISO147" s="509"/>
      <c r="ISP147" s="509"/>
      <c r="ISQ147" s="509"/>
      <c r="ISR147" s="509"/>
      <c r="ISS147" s="509"/>
      <c r="IST147" s="509"/>
      <c r="ISU147" s="509"/>
      <c r="ISV147" s="509"/>
      <c r="ISW147" s="509"/>
      <c r="ISX147" s="509"/>
      <c r="ISY147" s="509"/>
      <c r="ISZ147" s="509"/>
      <c r="ITA147" s="509"/>
      <c r="ITB147" s="509"/>
      <c r="ITC147" s="509"/>
      <c r="ITD147" s="509"/>
      <c r="ITE147" s="509"/>
      <c r="ITF147" s="509"/>
      <c r="ITG147" s="509"/>
      <c r="ITH147" s="509"/>
      <c r="ITI147" s="509"/>
      <c r="ITJ147" s="509"/>
      <c r="ITK147" s="509"/>
      <c r="ITL147" s="509"/>
      <c r="ITM147" s="509"/>
      <c r="ITN147" s="509"/>
      <c r="ITO147" s="509"/>
      <c r="ITP147" s="509"/>
      <c r="ITQ147" s="509"/>
      <c r="ITR147" s="509"/>
      <c r="ITS147" s="509"/>
      <c r="ITT147" s="509"/>
      <c r="ITU147" s="509"/>
      <c r="ITV147" s="509"/>
      <c r="ITW147" s="509"/>
      <c r="ITX147" s="509"/>
      <c r="ITY147" s="509"/>
      <c r="ITZ147" s="509"/>
      <c r="IUA147" s="509"/>
      <c r="IUB147" s="509"/>
      <c r="IUC147" s="509"/>
      <c r="IUD147" s="509"/>
      <c r="IUE147" s="509"/>
      <c r="IUF147" s="509"/>
      <c r="IUG147" s="509"/>
      <c r="IUH147" s="509"/>
      <c r="IUI147" s="509"/>
      <c r="IUJ147" s="509"/>
      <c r="IUK147" s="509"/>
      <c r="IUL147" s="509"/>
      <c r="IUM147" s="509"/>
      <c r="IUN147" s="509"/>
      <c r="IUO147" s="509"/>
      <c r="IUP147" s="509"/>
      <c r="IUQ147" s="509"/>
      <c r="IUR147" s="509"/>
      <c r="IUS147" s="509"/>
      <c r="IUT147" s="509"/>
      <c r="IUU147" s="509"/>
      <c r="IUV147" s="509"/>
      <c r="IUW147" s="509"/>
      <c r="IUX147" s="509"/>
      <c r="IUY147" s="509"/>
      <c r="IUZ147" s="509"/>
      <c r="IVA147" s="509"/>
      <c r="IVB147" s="509"/>
      <c r="IVC147" s="509"/>
      <c r="IVD147" s="509"/>
      <c r="IVE147" s="509"/>
      <c r="IVF147" s="509"/>
      <c r="IVG147" s="509"/>
      <c r="IVH147" s="509"/>
      <c r="IVI147" s="509"/>
      <c r="IVJ147" s="509"/>
      <c r="IVK147" s="509"/>
      <c r="IVL147" s="509"/>
      <c r="IVM147" s="509"/>
      <c r="IVN147" s="509"/>
      <c r="IVO147" s="509"/>
      <c r="IVP147" s="509"/>
      <c r="IVQ147" s="509"/>
      <c r="IVR147" s="509"/>
      <c r="IVS147" s="509"/>
      <c r="IVT147" s="509"/>
      <c r="IVU147" s="509"/>
      <c r="IVV147" s="509"/>
      <c r="IVW147" s="509"/>
      <c r="IVX147" s="509"/>
      <c r="IVY147" s="509"/>
      <c r="IVZ147" s="509"/>
      <c r="IWA147" s="509"/>
      <c r="IWB147" s="509"/>
      <c r="IWC147" s="509"/>
      <c r="IWD147" s="509"/>
      <c r="IWE147" s="509"/>
      <c r="IWF147" s="509"/>
      <c r="IWG147" s="509"/>
      <c r="IWH147" s="509"/>
      <c r="IWI147" s="509"/>
      <c r="IWJ147" s="509"/>
      <c r="IWK147" s="509"/>
      <c r="IWL147" s="509"/>
      <c r="IWM147" s="509"/>
      <c r="IWN147" s="509"/>
      <c r="IWO147" s="509"/>
      <c r="IWP147" s="509"/>
      <c r="IWQ147" s="509"/>
      <c r="IWR147" s="509"/>
      <c r="IWS147" s="509"/>
      <c r="IWT147" s="509"/>
      <c r="IWU147" s="509"/>
      <c r="IWV147" s="509"/>
      <c r="IWW147" s="509"/>
      <c r="IWX147" s="509"/>
      <c r="IWY147" s="509"/>
      <c r="IWZ147" s="509"/>
      <c r="IXA147" s="509"/>
      <c r="IXB147" s="509"/>
      <c r="IXC147" s="509"/>
      <c r="IXD147" s="509"/>
      <c r="IXE147" s="509"/>
      <c r="IXF147" s="509"/>
      <c r="IXG147" s="509"/>
      <c r="IXH147" s="509"/>
      <c r="IXI147" s="509"/>
      <c r="IXJ147" s="509"/>
      <c r="IXK147" s="509"/>
      <c r="IXL147" s="509"/>
      <c r="IXM147" s="509"/>
      <c r="IXN147" s="509"/>
      <c r="IXO147" s="509"/>
      <c r="IXP147" s="509"/>
      <c r="IXQ147" s="509"/>
      <c r="IXR147" s="509"/>
      <c r="IXS147" s="509"/>
      <c r="IXT147" s="509"/>
      <c r="IXU147" s="509"/>
      <c r="IXV147" s="509"/>
      <c r="IXW147" s="509"/>
      <c r="IXX147" s="509"/>
      <c r="IXY147" s="509"/>
      <c r="IXZ147" s="509"/>
      <c r="IYA147" s="509"/>
      <c r="IYB147" s="509"/>
      <c r="IYC147" s="509"/>
      <c r="IYD147" s="509"/>
      <c r="IYE147" s="509"/>
      <c r="IYF147" s="509"/>
      <c r="IYG147" s="509"/>
      <c r="IYH147" s="509"/>
      <c r="IYI147" s="509"/>
      <c r="IYJ147" s="509"/>
      <c r="IYK147" s="509"/>
      <c r="IYL147" s="509"/>
      <c r="IYM147" s="509"/>
      <c r="IYN147" s="509"/>
      <c r="IYO147" s="509"/>
      <c r="IYP147" s="509"/>
      <c r="IYQ147" s="509"/>
      <c r="IYR147" s="509"/>
      <c r="IYS147" s="509"/>
      <c r="IYT147" s="509"/>
      <c r="IYU147" s="509"/>
      <c r="IYV147" s="509"/>
      <c r="IYW147" s="509"/>
      <c r="IYX147" s="509"/>
      <c r="IYY147" s="509"/>
      <c r="IYZ147" s="509"/>
      <c r="IZA147" s="509"/>
      <c r="IZB147" s="509"/>
      <c r="IZC147" s="509"/>
      <c r="IZD147" s="509"/>
      <c r="IZE147" s="509"/>
      <c r="IZF147" s="509"/>
      <c r="IZG147" s="509"/>
      <c r="IZH147" s="509"/>
      <c r="IZI147" s="509"/>
      <c r="IZJ147" s="509"/>
      <c r="IZK147" s="509"/>
      <c r="IZL147" s="509"/>
      <c r="IZM147" s="509"/>
      <c r="IZN147" s="509"/>
      <c r="IZO147" s="509"/>
      <c r="IZP147" s="509"/>
      <c r="IZQ147" s="509"/>
      <c r="IZR147" s="509"/>
      <c r="IZS147" s="509"/>
      <c r="IZT147" s="509"/>
      <c r="IZU147" s="509"/>
      <c r="IZV147" s="509"/>
      <c r="IZW147" s="509"/>
      <c r="IZX147" s="509"/>
      <c r="IZY147" s="509"/>
      <c r="IZZ147" s="509"/>
      <c r="JAA147" s="509"/>
      <c r="JAB147" s="509"/>
      <c r="JAC147" s="509"/>
      <c r="JAD147" s="509"/>
      <c r="JAE147" s="509"/>
      <c r="JAF147" s="509"/>
      <c r="JAG147" s="509"/>
      <c r="JAH147" s="509"/>
      <c r="JAI147" s="509"/>
      <c r="JAJ147" s="509"/>
      <c r="JAK147" s="509"/>
      <c r="JAL147" s="509"/>
      <c r="JAM147" s="509"/>
      <c r="JAN147" s="509"/>
      <c r="JAO147" s="509"/>
      <c r="JAP147" s="509"/>
      <c r="JAQ147" s="509"/>
      <c r="JAR147" s="509"/>
      <c r="JAS147" s="509"/>
      <c r="JAT147" s="509"/>
      <c r="JAU147" s="509"/>
      <c r="JAV147" s="509"/>
      <c r="JAW147" s="509"/>
      <c r="JAX147" s="509"/>
      <c r="JAY147" s="509"/>
      <c r="JAZ147" s="509"/>
      <c r="JBA147" s="509"/>
      <c r="JBB147" s="509"/>
      <c r="JBC147" s="509"/>
      <c r="JBD147" s="509"/>
      <c r="JBE147" s="509"/>
      <c r="JBF147" s="509"/>
      <c r="JBG147" s="509"/>
      <c r="JBH147" s="509"/>
      <c r="JBI147" s="509"/>
      <c r="JBJ147" s="509"/>
      <c r="JBK147" s="509"/>
      <c r="JBL147" s="509"/>
      <c r="JBM147" s="509"/>
      <c r="JBN147" s="509"/>
      <c r="JBO147" s="509"/>
      <c r="JBP147" s="509"/>
      <c r="JBQ147" s="509"/>
      <c r="JBR147" s="509"/>
      <c r="JBS147" s="509"/>
      <c r="JBT147" s="509"/>
      <c r="JBU147" s="509"/>
      <c r="JBV147" s="509"/>
      <c r="JBW147" s="509"/>
      <c r="JBX147" s="509"/>
      <c r="JBY147" s="509"/>
      <c r="JBZ147" s="509"/>
      <c r="JCA147" s="509"/>
      <c r="JCB147" s="509"/>
      <c r="JCC147" s="509"/>
      <c r="JCD147" s="509"/>
      <c r="JCE147" s="509"/>
      <c r="JCF147" s="509"/>
      <c r="JCG147" s="509"/>
      <c r="JCH147" s="509"/>
      <c r="JCI147" s="509"/>
      <c r="JCJ147" s="509"/>
      <c r="JCK147" s="509"/>
      <c r="JCL147" s="509"/>
      <c r="JCM147" s="509"/>
      <c r="JCN147" s="509"/>
      <c r="JCO147" s="509"/>
      <c r="JCP147" s="509"/>
      <c r="JCQ147" s="509"/>
      <c r="JCR147" s="509"/>
      <c r="JCS147" s="509"/>
      <c r="JCT147" s="509"/>
      <c r="JCU147" s="509"/>
      <c r="JCV147" s="509"/>
      <c r="JCW147" s="509"/>
      <c r="JCX147" s="509"/>
      <c r="JCY147" s="509"/>
      <c r="JCZ147" s="509"/>
      <c r="JDA147" s="509"/>
      <c r="JDB147" s="509"/>
      <c r="JDC147" s="509"/>
      <c r="JDD147" s="509"/>
      <c r="JDE147" s="509"/>
      <c r="JDF147" s="509"/>
      <c r="JDG147" s="509"/>
      <c r="JDH147" s="509"/>
      <c r="JDI147" s="509"/>
      <c r="JDJ147" s="509"/>
      <c r="JDK147" s="509"/>
      <c r="JDL147" s="509"/>
      <c r="JDM147" s="509"/>
      <c r="JDN147" s="509"/>
      <c r="JDO147" s="509"/>
      <c r="JDP147" s="509"/>
      <c r="JDQ147" s="509"/>
      <c r="JDR147" s="509"/>
      <c r="JDS147" s="509"/>
      <c r="JDT147" s="509"/>
      <c r="JDU147" s="509"/>
      <c r="JDV147" s="509"/>
      <c r="JDW147" s="509"/>
      <c r="JDX147" s="509"/>
      <c r="JDY147" s="509"/>
      <c r="JDZ147" s="509"/>
      <c r="JEA147" s="509"/>
      <c r="JEB147" s="509"/>
      <c r="JEC147" s="509"/>
      <c r="JED147" s="509"/>
      <c r="JEE147" s="509"/>
      <c r="JEF147" s="509"/>
      <c r="JEG147" s="509"/>
      <c r="JEH147" s="509"/>
      <c r="JEI147" s="509"/>
      <c r="JEJ147" s="509"/>
      <c r="JEK147" s="509"/>
      <c r="JEL147" s="509"/>
      <c r="JEM147" s="509"/>
      <c r="JEN147" s="509"/>
      <c r="JEO147" s="509"/>
      <c r="JEP147" s="509"/>
      <c r="JEQ147" s="509"/>
      <c r="JER147" s="509"/>
      <c r="JES147" s="509"/>
      <c r="JET147" s="509"/>
      <c r="JEU147" s="509"/>
      <c r="JEV147" s="509"/>
      <c r="JEW147" s="509"/>
      <c r="JEX147" s="509"/>
      <c r="JEY147" s="509"/>
      <c r="JEZ147" s="509"/>
      <c r="JFA147" s="509"/>
      <c r="JFB147" s="509"/>
      <c r="JFC147" s="509"/>
      <c r="JFD147" s="509"/>
      <c r="JFE147" s="509"/>
      <c r="JFF147" s="509"/>
      <c r="JFG147" s="509"/>
      <c r="JFH147" s="509"/>
      <c r="JFI147" s="509"/>
      <c r="JFJ147" s="509"/>
      <c r="JFK147" s="509"/>
      <c r="JFL147" s="509"/>
      <c r="JFM147" s="509"/>
      <c r="JFN147" s="509"/>
      <c r="JFO147" s="509"/>
      <c r="JFP147" s="509"/>
      <c r="JFQ147" s="509"/>
      <c r="JFR147" s="509"/>
      <c r="JFS147" s="509"/>
      <c r="JFT147" s="509"/>
      <c r="JFU147" s="509"/>
      <c r="JFV147" s="509"/>
      <c r="JFW147" s="509"/>
      <c r="JFX147" s="509"/>
      <c r="JFY147" s="509"/>
      <c r="JFZ147" s="509"/>
      <c r="JGA147" s="509"/>
      <c r="JGB147" s="509"/>
      <c r="JGC147" s="509"/>
      <c r="JGD147" s="509"/>
      <c r="JGE147" s="509"/>
      <c r="JGF147" s="509"/>
      <c r="JGG147" s="509"/>
      <c r="JGH147" s="509"/>
      <c r="JGI147" s="509"/>
      <c r="JGJ147" s="509"/>
      <c r="JGK147" s="509"/>
      <c r="JGL147" s="509"/>
      <c r="JGM147" s="509"/>
      <c r="JGN147" s="509"/>
      <c r="JGO147" s="509"/>
      <c r="JGP147" s="509"/>
      <c r="JGQ147" s="509"/>
      <c r="JGR147" s="509"/>
      <c r="JGS147" s="509"/>
      <c r="JGT147" s="509"/>
      <c r="JGU147" s="509"/>
      <c r="JGV147" s="509"/>
      <c r="JGW147" s="509"/>
      <c r="JGX147" s="509"/>
      <c r="JGY147" s="509"/>
      <c r="JGZ147" s="509"/>
      <c r="JHA147" s="509"/>
      <c r="JHB147" s="509"/>
      <c r="JHC147" s="509"/>
      <c r="JHD147" s="509"/>
      <c r="JHE147" s="509"/>
      <c r="JHF147" s="509"/>
      <c r="JHG147" s="509"/>
      <c r="JHH147" s="509"/>
      <c r="JHI147" s="509"/>
      <c r="JHJ147" s="509"/>
      <c r="JHK147" s="509"/>
      <c r="JHL147" s="509"/>
      <c r="JHM147" s="509"/>
      <c r="JHN147" s="509"/>
      <c r="JHO147" s="509"/>
      <c r="JHP147" s="509"/>
      <c r="JHQ147" s="509"/>
      <c r="JHR147" s="509"/>
      <c r="JHS147" s="509"/>
      <c r="JHT147" s="509"/>
      <c r="JHU147" s="509"/>
      <c r="JHV147" s="509"/>
      <c r="JHW147" s="509"/>
      <c r="JHX147" s="509"/>
      <c r="JHY147" s="509"/>
      <c r="JHZ147" s="509"/>
      <c r="JIA147" s="509"/>
      <c r="JIB147" s="509"/>
      <c r="JIC147" s="509"/>
      <c r="JID147" s="509"/>
      <c r="JIE147" s="509"/>
      <c r="JIF147" s="509"/>
      <c r="JIG147" s="509"/>
      <c r="JIH147" s="509"/>
      <c r="JII147" s="509"/>
      <c r="JIJ147" s="509"/>
      <c r="JIK147" s="509"/>
      <c r="JIL147" s="509"/>
      <c r="JIM147" s="509"/>
      <c r="JIN147" s="509"/>
      <c r="JIO147" s="509"/>
      <c r="JIP147" s="509"/>
      <c r="JIQ147" s="509"/>
      <c r="JIR147" s="509"/>
      <c r="JIS147" s="509"/>
      <c r="JIT147" s="509"/>
      <c r="JIU147" s="509"/>
      <c r="JIV147" s="509"/>
      <c r="JIW147" s="509"/>
      <c r="JIX147" s="509"/>
      <c r="JIY147" s="509"/>
      <c r="JIZ147" s="509"/>
      <c r="JJA147" s="509"/>
      <c r="JJB147" s="509"/>
      <c r="JJC147" s="509"/>
      <c r="JJD147" s="509"/>
      <c r="JJE147" s="509"/>
      <c r="JJF147" s="509"/>
      <c r="JJG147" s="509"/>
      <c r="JJH147" s="509"/>
      <c r="JJI147" s="509"/>
      <c r="JJJ147" s="509"/>
      <c r="JJK147" s="509"/>
      <c r="JJL147" s="509"/>
      <c r="JJM147" s="509"/>
      <c r="JJN147" s="509"/>
      <c r="JJO147" s="509"/>
      <c r="JJP147" s="509"/>
      <c r="JJQ147" s="509"/>
      <c r="JJR147" s="509"/>
      <c r="JJS147" s="509"/>
      <c r="JJT147" s="509"/>
      <c r="JJU147" s="509"/>
      <c r="JJV147" s="509"/>
      <c r="JJW147" s="509"/>
      <c r="JJX147" s="509"/>
      <c r="JJY147" s="509"/>
      <c r="JJZ147" s="509"/>
      <c r="JKA147" s="509"/>
      <c r="JKB147" s="509"/>
      <c r="JKC147" s="509"/>
      <c r="JKD147" s="509"/>
      <c r="JKE147" s="509"/>
      <c r="JKF147" s="509"/>
      <c r="JKG147" s="509"/>
      <c r="JKH147" s="509"/>
      <c r="JKI147" s="509"/>
      <c r="JKJ147" s="509"/>
      <c r="JKK147" s="509"/>
      <c r="JKL147" s="509"/>
      <c r="JKM147" s="509"/>
      <c r="JKN147" s="509"/>
      <c r="JKO147" s="509"/>
      <c r="JKP147" s="509"/>
      <c r="JKQ147" s="509"/>
      <c r="JKR147" s="509"/>
      <c r="JKS147" s="509"/>
      <c r="JKT147" s="509"/>
      <c r="JKU147" s="509"/>
      <c r="JKV147" s="509"/>
      <c r="JKW147" s="509"/>
      <c r="JKX147" s="509"/>
      <c r="JKY147" s="509"/>
      <c r="JKZ147" s="509"/>
      <c r="JLA147" s="509"/>
      <c r="JLB147" s="509"/>
      <c r="JLC147" s="509"/>
      <c r="JLD147" s="509"/>
      <c r="JLE147" s="509"/>
      <c r="JLF147" s="509"/>
      <c r="JLG147" s="509"/>
      <c r="JLH147" s="509"/>
      <c r="JLI147" s="509"/>
      <c r="JLJ147" s="509"/>
      <c r="JLK147" s="509"/>
      <c r="JLL147" s="509"/>
      <c r="JLM147" s="509"/>
      <c r="JLN147" s="509"/>
      <c r="JLO147" s="509"/>
      <c r="JLP147" s="509"/>
      <c r="JLQ147" s="509"/>
      <c r="JLR147" s="509"/>
      <c r="JLS147" s="509"/>
      <c r="JLT147" s="509"/>
      <c r="JLU147" s="509"/>
      <c r="JLV147" s="509"/>
      <c r="JLW147" s="509"/>
      <c r="JLX147" s="509"/>
      <c r="JLY147" s="509"/>
      <c r="JLZ147" s="509"/>
      <c r="JMA147" s="509"/>
      <c r="JMB147" s="509"/>
      <c r="JMC147" s="509"/>
      <c r="JMD147" s="509"/>
      <c r="JME147" s="509"/>
      <c r="JMF147" s="509"/>
      <c r="JMG147" s="509"/>
      <c r="JMH147" s="509"/>
      <c r="JMI147" s="509"/>
      <c r="JMJ147" s="509"/>
      <c r="JMK147" s="509"/>
      <c r="JML147" s="509"/>
      <c r="JMM147" s="509"/>
      <c r="JMN147" s="509"/>
      <c r="JMO147" s="509"/>
      <c r="JMP147" s="509"/>
      <c r="JMQ147" s="509"/>
      <c r="JMR147" s="509"/>
      <c r="JMS147" s="509"/>
      <c r="JMT147" s="509"/>
      <c r="JMU147" s="509"/>
      <c r="JMV147" s="509"/>
      <c r="JMW147" s="509"/>
      <c r="JMX147" s="509"/>
      <c r="JMY147" s="509"/>
      <c r="JMZ147" s="509"/>
      <c r="JNA147" s="509"/>
      <c r="JNB147" s="509"/>
      <c r="JNC147" s="509"/>
      <c r="JND147" s="509"/>
      <c r="JNE147" s="509"/>
      <c r="JNF147" s="509"/>
      <c r="JNG147" s="509"/>
      <c r="JNH147" s="509"/>
      <c r="JNI147" s="509"/>
      <c r="JNJ147" s="509"/>
      <c r="JNK147" s="509"/>
      <c r="JNL147" s="509"/>
      <c r="JNM147" s="509"/>
      <c r="JNN147" s="509"/>
      <c r="JNO147" s="509"/>
      <c r="JNP147" s="509"/>
      <c r="JNQ147" s="509"/>
      <c r="JNR147" s="509"/>
      <c r="JNS147" s="509"/>
      <c r="JNT147" s="509"/>
      <c r="JNU147" s="509"/>
      <c r="JNV147" s="509"/>
      <c r="JNW147" s="509"/>
      <c r="JNX147" s="509"/>
      <c r="JNY147" s="509"/>
      <c r="JNZ147" s="509"/>
      <c r="JOA147" s="509"/>
      <c r="JOB147" s="509"/>
      <c r="JOC147" s="509"/>
      <c r="JOD147" s="509"/>
      <c r="JOE147" s="509"/>
      <c r="JOF147" s="509"/>
      <c r="JOG147" s="509"/>
      <c r="JOH147" s="509"/>
      <c r="JOI147" s="509"/>
      <c r="JOJ147" s="509"/>
      <c r="JOK147" s="509"/>
      <c r="JOL147" s="509"/>
      <c r="JOM147" s="509"/>
      <c r="JON147" s="509"/>
      <c r="JOO147" s="509"/>
      <c r="JOP147" s="509"/>
      <c r="JOQ147" s="509"/>
      <c r="JOR147" s="509"/>
      <c r="JOS147" s="509"/>
      <c r="JOT147" s="509"/>
      <c r="JOU147" s="509"/>
      <c r="JOV147" s="509"/>
      <c r="JOW147" s="509"/>
      <c r="JOX147" s="509"/>
      <c r="JOY147" s="509"/>
      <c r="JOZ147" s="509"/>
      <c r="JPA147" s="509"/>
      <c r="JPB147" s="509"/>
      <c r="JPC147" s="509"/>
      <c r="JPD147" s="509"/>
      <c r="JPE147" s="509"/>
      <c r="JPF147" s="509"/>
      <c r="JPG147" s="509"/>
      <c r="JPH147" s="509"/>
      <c r="JPI147" s="509"/>
      <c r="JPJ147" s="509"/>
      <c r="JPK147" s="509"/>
      <c r="JPL147" s="509"/>
      <c r="JPM147" s="509"/>
      <c r="JPN147" s="509"/>
      <c r="JPO147" s="509"/>
      <c r="JPP147" s="509"/>
      <c r="JPQ147" s="509"/>
      <c r="JPR147" s="509"/>
      <c r="JPS147" s="509"/>
      <c r="JPT147" s="509"/>
      <c r="JPU147" s="509"/>
      <c r="JPV147" s="509"/>
      <c r="JPW147" s="509"/>
      <c r="JPX147" s="509"/>
      <c r="JPY147" s="509"/>
      <c r="JPZ147" s="509"/>
      <c r="JQA147" s="509"/>
      <c r="JQB147" s="509"/>
      <c r="JQC147" s="509"/>
      <c r="JQD147" s="509"/>
      <c r="JQE147" s="509"/>
      <c r="JQF147" s="509"/>
      <c r="JQG147" s="509"/>
      <c r="JQH147" s="509"/>
      <c r="JQI147" s="509"/>
      <c r="JQJ147" s="509"/>
      <c r="JQK147" s="509"/>
      <c r="JQL147" s="509"/>
      <c r="JQM147" s="509"/>
      <c r="JQN147" s="509"/>
      <c r="JQO147" s="509"/>
      <c r="JQP147" s="509"/>
      <c r="JQQ147" s="509"/>
      <c r="JQR147" s="509"/>
      <c r="JQS147" s="509"/>
      <c r="JQT147" s="509"/>
      <c r="JQU147" s="509"/>
      <c r="JQV147" s="509"/>
      <c r="JQW147" s="509"/>
      <c r="JQX147" s="509"/>
      <c r="JQY147" s="509"/>
      <c r="JQZ147" s="509"/>
      <c r="JRA147" s="509"/>
      <c r="JRB147" s="509"/>
      <c r="JRC147" s="509"/>
      <c r="JRD147" s="509"/>
      <c r="JRE147" s="509"/>
      <c r="JRF147" s="509"/>
      <c r="JRG147" s="509"/>
      <c r="JRH147" s="509"/>
      <c r="JRI147" s="509"/>
      <c r="JRJ147" s="509"/>
      <c r="JRK147" s="509"/>
      <c r="JRL147" s="509"/>
      <c r="JRM147" s="509"/>
      <c r="JRN147" s="509"/>
      <c r="JRO147" s="509"/>
      <c r="JRP147" s="509"/>
      <c r="JRQ147" s="509"/>
      <c r="JRR147" s="509"/>
      <c r="JRS147" s="509"/>
      <c r="JRT147" s="509"/>
      <c r="JRU147" s="509"/>
      <c r="JRV147" s="509"/>
      <c r="JRW147" s="509"/>
      <c r="JRX147" s="509"/>
      <c r="JRY147" s="509"/>
      <c r="JRZ147" s="509"/>
      <c r="JSA147" s="509"/>
      <c r="JSB147" s="509"/>
      <c r="JSC147" s="509"/>
      <c r="JSD147" s="509"/>
      <c r="JSE147" s="509"/>
      <c r="JSF147" s="509"/>
      <c r="JSG147" s="509"/>
      <c r="JSH147" s="509"/>
      <c r="JSI147" s="509"/>
      <c r="JSJ147" s="509"/>
      <c r="JSK147" s="509"/>
      <c r="JSL147" s="509"/>
      <c r="JSM147" s="509"/>
      <c r="JSN147" s="509"/>
      <c r="JSO147" s="509"/>
      <c r="JSP147" s="509"/>
      <c r="JSQ147" s="509"/>
      <c r="JSR147" s="509"/>
      <c r="JSS147" s="509"/>
      <c r="JST147" s="509"/>
      <c r="JSU147" s="509"/>
      <c r="JSV147" s="509"/>
      <c r="JSW147" s="509"/>
      <c r="JSX147" s="509"/>
      <c r="JSY147" s="509"/>
      <c r="JSZ147" s="509"/>
      <c r="JTA147" s="509"/>
      <c r="JTB147" s="509"/>
      <c r="JTC147" s="509"/>
      <c r="JTD147" s="509"/>
      <c r="JTE147" s="509"/>
      <c r="JTF147" s="509"/>
      <c r="JTG147" s="509"/>
      <c r="JTH147" s="509"/>
      <c r="JTI147" s="509"/>
      <c r="JTJ147" s="509"/>
      <c r="JTK147" s="509"/>
      <c r="JTL147" s="509"/>
      <c r="JTM147" s="509"/>
      <c r="JTN147" s="509"/>
      <c r="JTO147" s="509"/>
      <c r="JTP147" s="509"/>
      <c r="JTQ147" s="509"/>
      <c r="JTR147" s="509"/>
      <c r="JTS147" s="509"/>
      <c r="JTT147" s="509"/>
      <c r="JTU147" s="509"/>
      <c r="JTV147" s="509"/>
      <c r="JTW147" s="509"/>
      <c r="JTX147" s="509"/>
      <c r="JTY147" s="509"/>
      <c r="JTZ147" s="509"/>
      <c r="JUA147" s="509"/>
      <c r="JUB147" s="509"/>
      <c r="JUC147" s="509"/>
      <c r="JUD147" s="509"/>
      <c r="JUE147" s="509"/>
      <c r="JUF147" s="509"/>
      <c r="JUG147" s="509"/>
      <c r="JUH147" s="509"/>
      <c r="JUI147" s="509"/>
      <c r="JUJ147" s="509"/>
      <c r="JUK147" s="509"/>
      <c r="JUL147" s="509"/>
      <c r="JUM147" s="509"/>
      <c r="JUN147" s="509"/>
      <c r="JUO147" s="509"/>
      <c r="JUP147" s="509"/>
      <c r="JUQ147" s="509"/>
      <c r="JUR147" s="509"/>
      <c r="JUS147" s="509"/>
      <c r="JUT147" s="509"/>
      <c r="JUU147" s="509"/>
      <c r="JUV147" s="509"/>
      <c r="JUW147" s="509"/>
      <c r="JUX147" s="509"/>
      <c r="JUY147" s="509"/>
      <c r="JUZ147" s="509"/>
      <c r="JVA147" s="509"/>
      <c r="JVB147" s="509"/>
      <c r="JVC147" s="509"/>
      <c r="JVD147" s="509"/>
      <c r="JVE147" s="509"/>
      <c r="JVF147" s="509"/>
      <c r="JVG147" s="509"/>
      <c r="JVH147" s="509"/>
      <c r="JVI147" s="509"/>
      <c r="JVJ147" s="509"/>
      <c r="JVK147" s="509"/>
      <c r="JVL147" s="509"/>
      <c r="JVM147" s="509"/>
      <c r="JVN147" s="509"/>
      <c r="JVO147" s="509"/>
      <c r="JVP147" s="509"/>
      <c r="JVQ147" s="509"/>
      <c r="JVR147" s="509"/>
      <c r="JVS147" s="509"/>
      <c r="JVT147" s="509"/>
      <c r="JVU147" s="509"/>
      <c r="JVV147" s="509"/>
      <c r="JVW147" s="509"/>
      <c r="JVX147" s="509"/>
      <c r="JVY147" s="509"/>
      <c r="JVZ147" s="509"/>
      <c r="JWA147" s="509"/>
      <c r="JWB147" s="509"/>
      <c r="JWC147" s="509"/>
      <c r="JWD147" s="509"/>
      <c r="JWE147" s="509"/>
      <c r="JWF147" s="509"/>
      <c r="JWG147" s="509"/>
      <c r="JWH147" s="509"/>
      <c r="JWI147" s="509"/>
      <c r="JWJ147" s="509"/>
      <c r="JWK147" s="509"/>
      <c r="JWL147" s="509"/>
      <c r="JWM147" s="509"/>
      <c r="JWN147" s="509"/>
      <c r="JWO147" s="509"/>
      <c r="JWP147" s="509"/>
      <c r="JWQ147" s="509"/>
      <c r="JWR147" s="509"/>
      <c r="JWS147" s="509"/>
      <c r="JWT147" s="509"/>
      <c r="JWU147" s="509"/>
      <c r="JWV147" s="509"/>
      <c r="JWW147" s="509"/>
      <c r="JWX147" s="509"/>
      <c r="JWY147" s="509"/>
      <c r="JWZ147" s="509"/>
      <c r="JXA147" s="509"/>
      <c r="JXB147" s="509"/>
      <c r="JXC147" s="509"/>
      <c r="JXD147" s="509"/>
      <c r="JXE147" s="509"/>
      <c r="JXF147" s="509"/>
      <c r="JXG147" s="509"/>
      <c r="JXH147" s="509"/>
      <c r="JXI147" s="509"/>
      <c r="JXJ147" s="509"/>
      <c r="JXK147" s="509"/>
      <c r="JXL147" s="509"/>
      <c r="JXM147" s="509"/>
      <c r="JXN147" s="509"/>
      <c r="JXO147" s="509"/>
      <c r="JXP147" s="509"/>
      <c r="JXQ147" s="509"/>
      <c r="JXR147" s="509"/>
      <c r="JXS147" s="509"/>
      <c r="JXT147" s="509"/>
      <c r="JXU147" s="509"/>
      <c r="JXV147" s="509"/>
      <c r="JXW147" s="509"/>
      <c r="JXX147" s="509"/>
      <c r="JXY147" s="509"/>
      <c r="JXZ147" s="509"/>
      <c r="JYA147" s="509"/>
      <c r="JYB147" s="509"/>
      <c r="JYC147" s="509"/>
      <c r="JYD147" s="509"/>
      <c r="JYE147" s="509"/>
      <c r="JYF147" s="509"/>
      <c r="JYG147" s="509"/>
      <c r="JYH147" s="509"/>
      <c r="JYI147" s="509"/>
      <c r="JYJ147" s="509"/>
      <c r="JYK147" s="509"/>
      <c r="JYL147" s="509"/>
      <c r="JYM147" s="509"/>
      <c r="JYN147" s="509"/>
      <c r="JYO147" s="509"/>
      <c r="JYP147" s="509"/>
      <c r="JYQ147" s="509"/>
      <c r="JYR147" s="509"/>
      <c r="JYS147" s="509"/>
      <c r="JYT147" s="509"/>
      <c r="JYU147" s="509"/>
      <c r="JYV147" s="509"/>
      <c r="JYW147" s="509"/>
      <c r="JYX147" s="509"/>
      <c r="JYY147" s="509"/>
      <c r="JYZ147" s="509"/>
      <c r="JZA147" s="509"/>
      <c r="JZB147" s="509"/>
      <c r="JZC147" s="509"/>
      <c r="JZD147" s="509"/>
      <c r="JZE147" s="509"/>
      <c r="JZF147" s="509"/>
      <c r="JZG147" s="509"/>
      <c r="JZH147" s="509"/>
      <c r="JZI147" s="509"/>
      <c r="JZJ147" s="509"/>
      <c r="JZK147" s="509"/>
      <c r="JZL147" s="509"/>
      <c r="JZM147" s="509"/>
      <c r="JZN147" s="509"/>
      <c r="JZO147" s="509"/>
      <c r="JZP147" s="509"/>
      <c r="JZQ147" s="509"/>
      <c r="JZR147" s="509"/>
      <c r="JZS147" s="509"/>
      <c r="JZT147" s="509"/>
      <c r="JZU147" s="509"/>
      <c r="JZV147" s="509"/>
      <c r="JZW147" s="509"/>
      <c r="JZX147" s="509"/>
      <c r="JZY147" s="509"/>
      <c r="JZZ147" s="509"/>
      <c r="KAA147" s="509"/>
      <c r="KAB147" s="509"/>
      <c r="KAC147" s="509"/>
      <c r="KAD147" s="509"/>
      <c r="KAE147" s="509"/>
      <c r="KAF147" s="509"/>
      <c r="KAG147" s="509"/>
      <c r="KAH147" s="509"/>
      <c r="KAI147" s="509"/>
      <c r="KAJ147" s="509"/>
      <c r="KAK147" s="509"/>
      <c r="KAL147" s="509"/>
      <c r="KAM147" s="509"/>
      <c r="KAN147" s="509"/>
      <c r="KAO147" s="509"/>
      <c r="KAP147" s="509"/>
      <c r="KAQ147" s="509"/>
      <c r="KAR147" s="509"/>
      <c r="KAS147" s="509"/>
      <c r="KAT147" s="509"/>
      <c r="KAU147" s="509"/>
      <c r="KAV147" s="509"/>
      <c r="KAW147" s="509"/>
      <c r="KAX147" s="509"/>
      <c r="KAY147" s="509"/>
      <c r="KAZ147" s="509"/>
      <c r="KBA147" s="509"/>
      <c r="KBB147" s="509"/>
      <c r="KBC147" s="509"/>
      <c r="KBD147" s="509"/>
      <c r="KBE147" s="509"/>
      <c r="KBF147" s="509"/>
      <c r="KBG147" s="509"/>
      <c r="KBH147" s="509"/>
      <c r="KBI147" s="509"/>
      <c r="KBJ147" s="509"/>
      <c r="KBK147" s="509"/>
      <c r="KBL147" s="509"/>
      <c r="KBM147" s="509"/>
      <c r="KBN147" s="509"/>
      <c r="KBO147" s="509"/>
      <c r="KBP147" s="509"/>
      <c r="KBQ147" s="509"/>
      <c r="KBR147" s="509"/>
      <c r="KBS147" s="509"/>
      <c r="KBT147" s="509"/>
      <c r="KBU147" s="509"/>
      <c r="KBV147" s="509"/>
      <c r="KBW147" s="509"/>
      <c r="KBX147" s="509"/>
      <c r="KBY147" s="509"/>
      <c r="KBZ147" s="509"/>
      <c r="KCA147" s="509"/>
      <c r="KCB147" s="509"/>
      <c r="KCC147" s="509"/>
      <c r="KCD147" s="509"/>
      <c r="KCE147" s="509"/>
      <c r="KCF147" s="509"/>
      <c r="KCG147" s="509"/>
      <c r="KCH147" s="509"/>
      <c r="KCI147" s="509"/>
      <c r="KCJ147" s="509"/>
      <c r="KCK147" s="509"/>
      <c r="KCL147" s="509"/>
      <c r="KCM147" s="509"/>
      <c r="KCN147" s="509"/>
      <c r="KCO147" s="509"/>
      <c r="KCP147" s="509"/>
      <c r="KCQ147" s="509"/>
      <c r="KCR147" s="509"/>
      <c r="KCS147" s="509"/>
      <c r="KCT147" s="509"/>
      <c r="KCU147" s="509"/>
      <c r="KCV147" s="509"/>
      <c r="KCW147" s="509"/>
      <c r="KCX147" s="509"/>
      <c r="KCY147" s="509"/>
      <c r="KCZ147" s="509"/>
      <c r="KDA147" s="509"/>
      <c r="KDB147" s="509"/>
      <c r="KDC147" s="509"/>
      <c r="KDD147" s="509"/>
      <c r="KDE147" s="509"/>
      <c r="KDF147" s="509"/>
      <c r="KDG147" s="509"/>
      <c r="KDH147" s="509"/>
      <c r="KDI147" s="509"/>
      <c r="KDJ147" s="509"/>
      <c r="KDK147" s="509"/>
      <c r="KDL147" s="509"/>
      <c r="KDM147" s="509"/>
      <c r="KDN147" s="509"/>
      <c r="KDO147" s="509"/>
      <c r="KDP147" s="509"/>
      <c r="KDQ147" s="509"/>
      <c r="KDR147" s="509"/>
      <c r="KDS147" s="509"/>
      <c r="KDT147" s="509"/>
      <c r="KDU147" s="509"/>
      <c r="KDV147" s="509"/>
      <c r="KDW147" s="509"/>
      <c r="KDX147" s="509"/>
      <c r="KDY147" s="509"/>
      <c r="KDZ147" s="509"/>
      <c r="KEA147" s="509"/>
      <c r="KEB147" s="509"/>
      <c r="KEC147" s="509"/>
      <c r="KED147" s="509"/>
      <c r="KEE147" s="509"/>
      <c r="KEF147" s="509"/>
      <c r="KEG147" s="509"/>
      <c r="KEH147" s="509"/>
      <c r="KEI147" s="509"/>
      <c r="KEJ147" s="509"/>
      <c r="KEK147" s="509"/>
      <c r="KEL147" s="509"/>
      <c r="KEM147" s="509"/>
      <c r="KEN147" s="509"/>
      <c r="KEO147" s="509"/>
      <c r="KEP147" s="509"/>
      <c r="KEQ147" s="509"/>
      <c r="KER147" s="509"/>
      <c r="KES147" s="509"/>
      <c r="KET147" s="509"/>
      <c r="KEU147" s="509"/>
      <c r="KEV147" s="509"/>
      <c r="KEW147" s="509"/>
      <c r="KEX147" s="509"/>
      <c r="KEY147" s="509"/>
      <c r="KEZ147" s="509"/>
      <c r="KFA147" s="509"/>
      <c r="KFB147" s="509"/>
      <c r="KFC147" s="509"/>
      <c r="KFD147" s="509"/>
      <c r="KFE147" s="509"/>
      <c r="KFF147" s="509"/>
      <c r="KFG147" s="509"/>
      <c r="KFH147" s="509"/>
      <c r="KFI147" s="509"/>
      <c r="KFJ147" s="509"/>
      <c r="KFK147" s="509"/>
      <c r="KFL147" s="509"/>
      <c r="KFM147" s="509"/>
      <c r="KFN147" s="509"/>
      <c r="KFO147" s="509"/>
      <c r="KFP147" s="509"/>
      <c r="KFQ147" s="509"/>
      <c r="KFR147" s="509"/>
      <c r="KFS147" s="509"/>
      <c r="KFT147" s="509"/>
      <c r="KFU147" s="509"/>
      <c r="KFV147" s="509"/>
      <c r="KFW147" s="509"/>
      <c r="KFX147" s="509"/>
      <c r="KFY147" s="509"/>
      <c r="KFZ147" s="509"/>
      <c r="KGA147" s="509"/>
      <c r="KGB147" s="509"/>
      <c r="KGC147" s="509"/>
      <c r="KGD147" s="509"/>
      <c r="KGE147" s="509"/>
      <c r="KGF147" s="509"/>
      <c r="KGG147" s="509"/>
      <c r="KGH147" s="509"/>
      <c r="KGI147" s="509"/>
      <c r="KGJ147" s="509"/>
      <c r="KGK147" s="509"/>
      <c r="KGL147" s="509"/>
      <c r="KGM147" s="509"/>
      <c r="KGN147" s="509"/>
      <c r="KGO147" s="509"/>
      <c r="KGP147" s="509"/>
      <c r="KGQ147" s="509"/>
      <c r="KGR147" s="509"/>
      <c r="KGS147" s="509"/>
      <c r="KGT147" s="509"/>
      <c r="KGU147" s="509"/>
      <c r="KGV147" s="509"/>
      <c r="KGW147" s="509"/>
      <c r="KGX147" s="509"/>
      <c r="KGY147" s="509"/>
      <c r="KGZ147" s="509"/>
      <c r="KHA147" s="509"/>
      <c r="KHB147" s="509"/>
      <c r="KHC147" s="509"/>
      <c r="KHD147" s="509"/>
      <c r="KHE147" s="509"/>
      <c r="KHF147" s="509"/>
      <c r="KHG147" s="509"/>
      <c r="KHH147" s="509"/>
      <c r="KHI147" s="509"/>
      <c r="KHJ147" s="509"/>
      <c r="KHK147" s="509"/>
      <c r="KHL147" s="509"/>
      <c r="KHM147" s="509"/>
      <c r="KHN147" s="509"/>
      <c r="KHO147" s="509"/>
      <c r="KHP147" s="509"/>
      <c r="KHQ147" s="509"/>
      <c r="KHR147" s="509"/>
      <c r="KHS147" s="509"/>
      <c r="KHT147" s="509"/>
      <c r="KHU147" s="509"/>
      <c r="KHV147" s="509"/>
      <c r="KHW147" s="509"/>
      <c r="KHX147" s="509"/>
      <c r="KHY147" s="509"/>
      <c r="KHZ147" s="509"/>
      <c r="KIA147" s="509"/>
      <c r="KIB147" s="509"/>
      <c r="KIC147" s="509"/>
      <c r="KID147" s="509"/>
      <c r="KIE147" s="509"/>
      <c r="KIF147" s="509"/>
      <c r="KIG147" s="509"/>
      <c r="KIH147" s="509"/>
      <c r="KII147" s="509"/>
      <c r="KIJ147" s="509"/>
      <c r="KIK147" s="509"/>
      <c r="KIL147" s="509"/>
      <c r="KIM147" s="509"/>
      <c r="KIN147" s="509"/>
      <c r="KIO147" s="509"/>
      <c r="KIP147" s="509"/>
      <c r="KIQ147" s="509"/>
      <c r="KIR147" s="509"/>
      <c r="KIS147" s="509"/>
      <c r="KIT147" s="509"/>
      <c r="KIU147" s="509"/>
      <c r="KIV147" s="509"/>
      <c r="KIW147" s="509"/>
      <c r="KIX147" s="509"/>
      <c r="KIY147" s="509"/>
      <c r="KIZ147" s="509"/>
      <c r="KJA147" s="509"/>
      <c r="KJB147" s="509"/>
      <c r="KJC147" s="509"/>
      <c r="KJD147" s="509"/>
      <c r="KJE147" s="509"/>
      <c r="KJF147" s="509"/>
      <c r="KJG147" s="509"/>
      <c r="KJH147" s="509"/>
      <c r="KJI147" s="509"/>
      <c r="KJJ147" s="509"/>
      <c r="KJK147" s="509"/>
      <c r="KJL147" s="509"/>
      <c r="KJM147" s="509"/>
      <c r="KJN147" s="509"/>
      <c r="KJO147" s="509"/>
      <c r="KJP147" s="509"/>
      <c r="KJQ147" s="509"/>
      <c r="KJR147" s="509"/>
      <c r="KJS147" s="509"/>
      <c r="KJT147" s="509"/>
      <c r="KJU147" s="509"/>
      <c r="KJV147" s="509"/>
      <c r="KJW147" s="509"/>
      <c r="KJX147" s="509"/>
      <c r="KJY147" s="509"/>
      <c r="KJZ147" s="509"/>
      <c r="KKA147" s="509"/>
      <c r="KKB147" s="509"/>
      <c r="KKC147" s="509"/>
      <c r="KKD147" s="509"/>
      <c r="KKE147" s="509"/>
      <c r="KKF147" s="509"/>
      <c r="KKG147" s="509"/>
      <c r="KKH147" s="509"/>
      <c r="KKI147" s="509"/>
      <c r="KKJ147" s="509"/>
      <c r="KKK147" s="509"/>
      <c r="KKL147" s="509"/>
      <c r="KKM147" s="509"/>
      <c r="KKN147" s="509"/>
      <c r="KKO147" s="509"/>
      <c r="KKP147" s="509"/>
      <c r="KKQ147" s="509"/>
      <c r="KKR147" s="509"/>
      <c r="KKS147" s="509"/>
      <c r="KKT147" s="509"/>
      <c r="KKU147" s="509"/>
      <c r="KKV147" s="509"/>
      <c r="KKW147" s="509"/>
      <c r="KKX147" s="509"/>
      <c r="KKY147" s="509"/>
      <c r="KKZ147" s="509"/>
      <c r="KLA147" s="509"/>
      <c r="KLB147" s="509"/>
      <c r="KLC147" s="509"/>
      <c r="KLD147" s="509"/>
      <c r="KLE147" s="509"/>
      <c r="KLF147" s="509"/>
      <c r="KLG147" s="509"/>
      <c r="KLH147" s="509"/>
      <c r="KLI147" s="509"/>
      <c r="KLJ147" s="509"/>
      <c r="KLK147" s="509"/>
      <c r="KLL147" s="509"/>
      <c r="KLM147" s="509"/>
      <c r="KLN147" s="509"/>
      <c r="KLO147" s="509"/>
      <c r="KLP147" s="509"/>
      <c r="KLQ147" s="509"/>
      <c r="KLR147" s="509"/>
      <c r="KLS147" s="509"/>
      <c r="KLT147" s="509"/>
      <c r="KLU147" s="509"/>
      <c r="KLV147" s="509"/>
      <c r="KLW147" s="509"/>
      <c r="KLX147" s="509"/>
      <c r="KLY147" s="509"/>
      <c r="KLZ147" s="509"/>
      <c r="KMA147" s="509"/>
      <c r="KMB147" s="509"/>
      <c r="KMC147" s="509"/>
      <c r="KMD147" s="509"/>
      <c r="KME147" s="509"/>
      <c r="KMF147" s="509"/>
      <c r="KMG147" s="509"/>
      <c r="KMH147" s="509"/>
      <c r="KMI147" s="509"/>
      <c r="KMJ147" s="509"/>
      <c r="KMK147" s="509"/>
      <c r="KML147" s="509"/>
      <c r="KMM147" s="509"/>
      <c r="KMN147" s="509"/>
      <c r="KMO147" s="509"/>
      <c r="KMP147" s="509"/>
      <c r="KMQ147" s="509"/>
      <c r="KMR147" s="509"/>
      <c r="KMS147" s="509"/>
      <c r="KMT147" s="509"/>
      <c r="KMU147" s="509"/>
      <c r="KMV147" s="509"/>
      <c r="KMW147" s="509"/>
      <c r="KMX147" s="509"/>
      <c r="KMY147" s="509"/>
      <c r="KMZ147" s="509"/>
      <c r="KNA147" s="509"/>
      <c r="KNB147" s="509"/>
      <c r="KNC147" s="509"/>
      <c r="KND147" s="509"/>
      <c r="KNE147" s="509"/>
      <c r="KNF147" s="509"/>
      <c r="KNG147" s="509"/>
      <c r="KNH147" s="509"/>
      <c r="KNI147" s="509"/>
      <c r="KNJ147" s="509"/>
      <c r="KNK147" s="509"/>
      <c r="KNL147" s="509"/>
      <c r="KNM147" s="509"/>
      <c r="KNN147" s="509"/>
      <c r="KNO147" s="509"/>
      <c r="KNP147" s="509"/>
      <c r="KNQ147" s="509"/>
      <c r="KNR147" s="509"/>
      <c r="KNS147" s="509"/>
      <c r="KNT147" s="509"/>
      <c r="KNU147" s="509"/>
      <c r="KNV147" s="509"/>
      <c r="KNW147" s="509"/>
      <c r="KNX147" s="509"/>
      <c r="KNY147" s="509"/>
      <c r="KNZ147" s="509"/>
      <c r="KOA147" s="509"/>
      <c r="KOB147" s="509"/>
      <c r="KOC147" s="509"/>
      <c r="KOD147" s="509"/>
      <c r="KOE147" s="509"/>
      <c r="KOF147" s="509"/>
      <c r="KOG147" s="509"/>
      <c r="KOH147" s="509"/>
      <c r="KOI147" s="509"/>
      <c r="KOJ147" s="509"/>
      <c r="KOK147" s="509"/>
      <c r="KOL147" s="509"/>
      <c r="KOM147" s="509"/>
      <c r="KON147" s="509"/>
      <c r="KOO147" s="509"/>
      <c r="KOP147" s="509"/>
      <c r="KOQ147" s="509"/>
      <c r="KOR147" s="509"/>
      <c r="KOS147" s="509"/>
      <c r="KOT147" s="509"/>
      <c r="KOU147" s="509"/>
      <c r="KOV147" s="509"/>
      <c r="KOW147" s="509"/>
      <c r="KOX147" s="509"/>
      <c r="KOY147" s="509"/>
      <c r="KOZ147" s="509"/>
      <c r="KPA147" s="509"/>
      <c r="KPB147" s="509"/>
      <c r="KPC147" s="509"/>
      <c r="KPD147" s="509"/>
      <c r="KPE147" s="509"/>
      <c r="KPF147" s="509"/>
      <c r="KPG147" s="509"/>
      <c r="KPH147" s="509"/>
      <c r="KPI147" s="509"/>
      <c r="KPJ147" s="509"/>
      <c r="KPK147" s="509"/>
      <c r="KPL147" s="509"/>
      <c r="KPM147" s="509"/>
      <c r="KPN147" s="509"/>
      <c r="KPO147" s="509"/>
      <c r="KPP147" s="509"/>
      <c r="KPQ147" s="509"/>
      <c r="KPR147" s="509"/>
      <c r="KPS147" s="509"/>
      <c r="KPT147" s="509"/>
      <c r="KPU147" s="509"/>
      <c r="KPV147" s="509"/>
      <c r="KPW147" s="509"/>
      <c r="KPX147" s="509"/>
      <c r="KPY147" s="509"/>
      <c r="KPZ147" s="509"/>
      <c r="KQA147" s="509"/>
      <c r="KQB147" s="509"/>
      <c r="KQC147" s="509"/>
      <c r="KQD147" s="509"/>
      <c r="KQE147" s="509"/>
      <c r="KQF147" s="509"/>
      <c r="KQG147" s="509"/>
      <c r="KQH147" s="509"/>
      <c r="KQI147" s="509"/>
      <c r="KQJ147" s="509"/>
      <c r="KQK147" s="509"/>
      <c r="KQL147" s="509"/>
      <c r="KQM147" s="509"/>
      <c r="KQN147" s="509"/>
      <c r="KQO147" s="509"/>
      <c r="KQP147" s="509"/>
      <c r="KQQ147" s="509"/>
      <c r="KQR147" s="509"/>
      <c r="KQS147" s="509"/>
      <c r="KQT147" s="509"/>
      <c r="KQU147" s="509"/>
      <c r="KQV147" s="509"/>
      <c r="KQW147" s="509"/>
      <c r="KQX147" s="509"/>
      <c r="KQY147" s="509"/>
      <c r="KQZ147" s="509"/>
      <c r="KRA147" s="509"/>
      <c r="KRB147" s="509"/>
      <c r="KRC147" s="509"/>
      <c r="KRD147" s="509"/>
      <c r="KRE147" s="509"/>
      <c r="KRF147" s="509"/>
      <c r="KRG147" s="509"/>
      <c r="KRH147" s="509"/>
      <c r="KRI147" s="509"/>
      <c r="KRJ147" s="509"/>
      <c r="KRK147" s="509"/>
      <c r="KRL147" s="509"/>
      <c r="KRM147" s="509"/>
      <c r="KRN147" s="509"/>
      <c r="KRO147" s="509"/>
      <c r="KRP147" s="509"/>
      <c r="KRQ147" s="509"/>
      <c r="KRR147" s="509"/>
      <c r="KRS147" s="509"/>
      <c r="KRT147" s="509"/>
      <c r="KRU147" s="509"/>
      <c r="KRV147" s="509"/>
      <c r="KRW147" s="509"/>
      <c r="KRX147" s="509"/>
      <c r="KRY147" s="509"/>
      <c r="KRZ147" s="509"/>
      <c r="KSA147" s="509"/>
      <c r="KSB147" s="509"/>
      <c r="KSC147" s="509"/>
      <c r="KSD147" s="509"/>
      <c r="KSE147" s="509"/>
      <c r="KSF147" s="509"/>
      <c r="KSG147" s="509"/>
      <c r="KSH147" s="509"/>
      <c r="KSI147" s="509"/>
      <c r="KSJ147" s="509"/>
      <c r="KSK147" s="509"/>
      <c r="KSL147" s="509"/>
      <c r="KSM147" s="509"/>
      <c r="KSN147" s="509"/>
      <c r="KSO147" s="509"/>
      <c r="KSP147" s="509"/>
      <c r="KSQ147" s="509"/>
      <c r="KSR147" s="509"/>
      <c r="KSS147" s="509"/>
      <c r="KST147" s="509"/>
      <c r="KSU147" s="509"/>
      <c r="KSV147" s="509"/>
      <c r="KSW147" s="509"/>
      <c r="KSX147" s="509"/>
      <c r="KSY147" s="509"/>
      <c r="KSZ147" s="509"/>
      <c r="KTA147" s="509"/>
      <c r="KTB147" s="509"/>
      <c r="KTC147" s="509"/>
      <c r="KTD147" s="509"/>
      <c r="KTE147" s="509"/>
      <c r="KTF147" s="509"/>
      <c r="KTG147" s="509"/>
      <c r="KTH147" s="509"/>
      <c r="KTI147" s="509"/>
      <c r="KTJ147" s="509"/>
      <c r="KTK147" s="509"/>
      <c r="KTL147" s="509"/>
      <c r="KTM147" s="509"/>
      <c r="KTN147" s="509"/>
      <c r="KTO147" s="509"/>
      <c r="KTP147" s="509"/>
      <c r="KTQ147" s="509"/>
      <c r="KTR147" s="509"/>
      <c r="KTS147" s="509"/>
      <c r="KTT147" s="509"/>
      <c r="KTU147" s="509"/>
      <c r="KTV147" s="509"/>
      <c r="KTW147" s="509"/>
      <c r="KTX147" s="509"/>
      <c r="KTY147" s="509"/>
      <c r="KTZ147" s="509"/>
      <c r="KUA147" s="509"/>
      <c r="KUB147" s="509"/>
      <c r="KUC147" s="509"/>
      <c r="KUD147" s="509"/>
      <c r="KUE147" s="509"/>
      <c r="KUF147" s="509"/>
      <c r="KUG147" s="509"/>
      <c r="KUH147" s="509"/>
      <c r="KUI147" s="509"/>
      <c r="KUJ147" s="509"/>
      <c r="KUK147" s="509"/>
      <c r="KUL147" s="509"/>
      <c r="KUM147" s="509"/>
      <c r="KUN147" s="509"/>
      <c r="KUO147" s="509"/>
      <c r="KUP147" s="509"/>
      <c r="KUQ147" s="509"/>
      <c r="KUR147" s="509"/>
      <c r="KUS147" s="509"/>
      <c r="KUT147" s="509"/>
      <c r="KUU147" s="509"/>
      <c r="KUV147" s="509"/>
      <c r="KUW147" s="509"/>
      <c r="KUX147" s="509"/>
      <c r="KUY147" s="509"/>
      <c r="KUZ147" s="509"/>
      <c r="KVA147" s="509"/>
      <c r="KVB147" s="509"/>
      <c r="KVC147" s="509"/>
      <c r="KVD147" s="509"/>
      <c r="KVE147" s="509"/>
      <c r="KVF147" s="509"/>
      <c r="KVG147" s="509"/>
      <c r="KVH147" s="509"/>
      <c r="KVI147" s="509"/>
      <c r="KVJ147" s="509"/>
      <c r="KVK147" s="509"/>
      <c r="KVL147" s="509"/>
      <c r="KVM147" s="509"/>
      <c r="KVN147" s="509"/>
      <c r="KVO147" s="509"/>
      <c r="KVP147" s="509"/>
      <c r="KVQ147" s="509"/>
      <c r="KVR147" s="509"/>
      <c r="KVS147" s="509"/>
      <c r="KVT147" s="509"/>
      <c r="KVU147" s="509"/>
      <c r="KVV147" s="509"/>
      <c r="KVW147" s="509"/>
      <c r="KVX147" s="509"/>
      <c r="KVY147" s="509"/>
      <c r="KVZ147" s="509"/>
      <c r="KWA147" s="509"/>
      <c r="KWB147" s="509"/>
      <c r="KWC147" s="509"/>
      <c r="KWD147" s="509"/>
      <c r="KWE147" s="509"/>
      <c r="KWF147" s="509"/>
      <c r="KWG147" s="509"/>
      <c r="KWH147" s="509"/>
      <c r="KWI147" s="509"/>
      <c r="KWJ147" s="509"/>
      <c r="KWK147" s="509"/>
      <c r="KWL147" s="509"/>
      <c r="KWM147" s="509"/>
      <c r="KWN147" s="509"/>
      <c r="KWO147" s="509"/>
      <c r="KWP147" s="509"/>
      <c r="KWQ147" s="509"/>
      <c r="KWR147" s="509"/>
      <c r="KWS147" s="509"/>
      <c r="KWT147" s="509"/>
      <c r="KWU147" s="509"/>
      <c r="KWV147" s="509"/>
      <c r="KWW147" s="509"/>
      <c r="KWX147" s="509"/>
      <c r="KWY147" s="509"/>
      <c r="KWZ147" s="509"/>
      <c r="KXA147" s="509"/>
      <c r="KXB147" s="509"/>
      <c r="KXC147" s="509"/>
      <c r="KXD147" s="509"/>
      <c r="KXE147" s="509"/>
      <c r="KXF147" s="509"/>
      <c r="KXG147" s="509"/>
      <c r="KXH147" s="509"/>
      <c r="KXI147" s="509"/>
      <c r="KXJ147" s="509"/>
      <c r="KXK147" s="509"/>
      <c r="KXL147" s="509"/>
      <c r="KXM147" s="509"/>
      <c r="KXN147" s="509"/>
      <c r="KXO147" s="509"/>
      <c r="KXP147" s="509"/>
      <c r="KXQ147" s="509"/>
      <c r="KXR147" s="509"/>
      <c r="KXS147" s="509"/>
      <c r="KXT147" s="509"/>
      <c r="KXU147" s="509"/>
      <c r="KXV147" s="509"/>
      <c r="KXW147" s="509"/>
      <c r="KXX147" s="509"/>
      <c r="KXY147" s="509"/>
      <c r="KXZ147" s="509"/>
      <c r="KYA147" s="509"/>
      <c r="KYB147" s="509"/>
      <c r="KYC147" s="509"/>
      <c r="KYD147" s="509"/>
      <c r="KYE147" s="509"/>
      <c r="KYF147" s="509"/>
      <c r="KYG147" s="509"/>
      <c r="KYH147" s="509"/>
      <c r="KYI147" s="509"/>
      <c r="KYJ147" s="509"/>
      <c r="KYK147" s="509"/>
      <c r="KYL147" s="509"/>
      <c r="KYM147" s="509"/>
      <c r="KYN147" s="509"/>
      <c r="KYO147" s="509"/>
      <c r="KYP147" s="509"/>
      <c r="KYQ147" s="509"/>
      <c r="KYR147" s="509"/>
      <c r="KYS147" s="509"/>
      <c r="KYT147" s="509"/>
      <c r="KYU147" s="509"/>
      <c r="KYV147" s="509"/>
      <c r="KYW147" s="509"/>
      <c r="KYX147" s="509"/>
      <c r="KYY147" s="509"/>
      <c r="KYZ147" s="509"/>
      <c r="KZA147" s="509"/>
      <c r="KZB147" s="509"/>
      <c r="KZC147" s="509"/>
      <c r="KZD147" s="509"/>
      <c r="KZE147" s="509"/>
      <c r="KZF147" s="509"/>
      <c r="KZG147" s="509"/>
      <c r="KZH147" s="509"/>
      <c r="KZI147" s="509"/>
      <c r="KZJ147" s="509"/>
      <c r="KZK147" s="509"/>
      <c r="KZL147" s="509"/>
      <c r="KZM147" s="509"/>
      <c r="KZN147" s="509"/>
      <c r="KZO147" s="509"/>
      <c r="KZP147" s="509"/>
      <c r="KZQ147" s="509"/>
      <c r="KZR147" s="509"/>
      <c r="KZS147" s="509"/>
      <c r="KZT147" s="509"/>
      <c r="KZU147" s="509"/>
      <c r="KZV147" s="509"/>
      <c r="KZW147" s="509"/>
      <c r="KZX147" s="509"/>
      <c r="KZY147" s="509"/>
      <c r="KZZ147" s="509"/>
      <c r="LAA147" s="509"/>
      <c r="LAB147" s="509"/>
      <c r="LAC147" s="509"/>
      <c r="LAD147" s="509"/>
      <c r="LAE147" s="509"/>
      <c r="LAF147" s="509"/>
      <c r="LAG147" s="509"/>
      <c r="LAH147" s="509"/>
      <c r="LAI147" s="509"/>
      <c r="LAJ147" s="509"/>
      <c r="LAK147" s="509"/>
      <c r="LAL147" s="509"/>
      <c r="LAM147" s="509"/>
      <c r="LAN147" s="509"/>
      <c r="LAO147" s="509"/>
      <c r="LAP147" s="509"/>
      <c r="LAQ147" s="509"/>
      <c r="LAR147" s="509"/>
      <c r="LAS147" s="509"/>
      <c r="LAT147" s="509"/>
      <c r="LAU147" s="509"/>
      <c r="LAV147" s="509"/>
      <c r="LAW147" s="509"/>
      <c r="LAX147" s="509"/>
      <c r="LAY147" s="509"/>
      <c r="LAZ147" s="509"/>
      <c r="LBA147" s="509"/>
      <c r="LBB147" s="509"/>
      <c r="LBC147" s="509"/>
      <c r="LBD147" s="509"/>
      <c r="LBE147" s="509"/>
      <c r="LBF147" s="509"/>
      <c r="LBG147" s="509"/>
      <c r="LBH147" s="509"/>
      <c r="LBI147" s="509"/>
      <c r="LBJ147" s="509"/>
      <c r="LBK147" s="509"/>
      <c r="LBL147" s="509"/>
      <c r="LBM147" s="509"/>
      <c r="LBN147" s="509"/>
      <c r="LBO147" s="509"/>
      <c r="LBP147" s="509"/>
      <c r="LBQ147" s="509"/>
      <c r="LBR147" s="509"/>
      <c r="LBS147" s="509"/>
      <c r="LBT147" s="509"/>
      <c r="LBU147" s="509"/>
      <c r="LBV147" s="509"/>
      <c r="LBW147" s="509"/>
      <c r="LBX147" s="509"/>
      <c r="LBY147" s="509"/>
      <c r="LBZ147" s="509"/>
      <c r="LCA147" s="509"/>
      <c r="LCB147" s="509"/>
      <c r="LCC147" s="509"/>
      <c r="LCD147" s="509"/>
      <c r="LCE147" s="509"/>
      <c r="LCF147" s="509"/>
      <c r="LCG147" s="509"/>
      <c r="LCH147" s="509"/>
      <c r="LCI147" s="509"/>
      <c r="LCJ147" s="509"/>
      <c r="LCK147" s="509"/>
      <c r="LCL147" s="509"/>
      <c r="LCM147" s="509"/>
      <c r="LCN147" s="509"/>
      <c r="LCO147" s="509"/>
      <c r="LCP147" s="509"/>
      <c r="LCQ147" s="509"/>
      <c r="LCR147" s="509"/>
      <c r="LCS147" s="509"/>
      <c r="LCT147" s="509"/>
      <c r="LCU147" s="509"/>
      <c r="LCV147" s="509"/>
      <c r="LCW147" s="509"/>
      <c r="LCX147" s="509"/>
      <c r="LCY147" s="509"/>
      <c r="LCZ147" s="509"/>
      <c r="LDA147" s="509"/>
      <c r="LDB147" s="509"/>
      <c r="LDC147" s="509"/>
      <c r="LDD147" s="509"/>
      <c r="LDE147" s="509"/>
      <c r="LDF147" s="509"/>
      <c r="LDG147" s="509"/>
      <c r="LDH147" s="509"/>
      <c r="LDI147" s="509"/>
      <c r="LDJ147" s="509"/>
      <c r="LDK147" s="509"/>
      <c r="LDL147" s="509"/>
      <c r="LDM147" s="509"/>
      <c r="LDN147" s="509"/>
      <c r="LDO147" s="509"/>
      <c r="LDP147" s="509"/>
      <c r="LDQ147" s="509"/>
      <c r="LDR147" s="509"/>
      <c r="LDS147" s="509"/>
      <c r="LDT147" s="509"/>
      <c r="LDU147" s="509"/>
      <c r="LDV147" s="509"/>
      <c r="LDW147" s="509"/>
      <c r="LDX147" s="509"/>
      <c r="LDY147" s="509"/>
      <c r="LDZ147" s="509"/>
      <c r="LEA147" s="509"/>
      <c r="LEB147" s="509"/>
      <c r="LEC147" s="509"/>
      <c r="LED147" s="509"/>
      <c r="LEE147" s="509"/>
      <c r="LEF147" s="509"/>
      <c r="LEG147" s="509"/>
      <c r="LEH147" s="509"/>
      <c r="LEI147" s="509"/>
      <c r="LEJ147" s="509"/>
      <c r="LEK147" s="509"/>
      <c r="LEL147" s="509"/>
      <c r="LEM147" s="509"/>
      <c r="LEN147" s="509"/>
      <c r="LEO147" s="509"/>
      <c r="LEP147" s="509"/>
      <c r="LEQ147" s="509"/>
      <c r="LER147" s="509"/>
      <c r="LES147" s="509"/>
      <c r="LET147" s="509"/>
      <c r="LEU147" s="509"/>
      <c r="LEV147" s="509"/>
      <c r="LEW147" s="509"/>
      <c r="LEX147" s="509"/>
      <c r="LEY147" s="509"/>
      <c r="LEZ147" s="509"/>
      <c r="LFA147" s="509"/>
      <c r="LFB147" s="509"/>
      <c r="LFC147" s="509"/>
      <c r="LFD147" s="509"/>
      <c r="LFE147" s="509"/>
      <c r="LFF147" s="509"/>
      <c r="LFG147" s="509"/>
      <c r="LFH147" s="509"/>
      <c r="LFI147" s="509"/>
      <c r="LFJ147" s="509"/>
      <c r="LFK147" s="509"/>
      <c r="LFL147" s="509"/>
      <c r="LFM147" s="509"/>
      <c r="LFN147" s="509"/>
      <c r="LFO147" s="509"/>
      <c r="LFP147" s="509"/>
      <c r="LFQ147" s="509"/>
      <c r="LFR147" s="509"/>
      <c r="LFS147" s="509"/>
      <c r="LFT147" s="509"/>
      <c r="LFU147" s="509"/>
      <c r="LFV147" s="509"/>
      <c r="LFW147" s="509"/>
      <c r="LFX147" s="509"/>
      <c r="LFY147" s="509"/>
      <c r="LFZ147" s="509"/>
      <c r="LGA147" s="509"/>
      <c r="LGB147" s="509"/>
      <c r="LGC147" s="509"/>
      <c r="LGD147" s="509"/>
      <c r="LGE147" s="509"/>
      <c r="LGF147" s="509"/>
      <c r="LGG147" s="509"/>
      <c r="LGH147" s="509"/>
      <c r="LGI147" s="509"/>
      <c r="LGJ147" s="509"/>
      <c r="LGK147" s="509"/>
      <c r="LGL147" s="509"/>
      <c r="LGM147" s="509"/>
      <c r="LGN147" s="509"/>
      <c r="LGO147" s="509"/>
      <c r="LGP147" s="509"/>
      <c r="LGQ147" s="509"/>
      <c r="LGR147" s="509"/>
      <c r="LGS147" s="509"/>
      <c r="LGT147" s="509"/>
      <c r="LGU147" s="509"/>
      <c r="LGV147" s="509"/>
      <c r="LGW147" s="509"/>
      <c r="LGX147" s="509"/>
      <c r="LGY147" s="509"/>
      <c r="LGZ147" s="509"/>
      <c r="LHA147" s="509"/>
      <c r="LHB147" s="509"/>
      <c r="LHC147" s="509"/>
      <c r="LHD147" s="509"/>
      <c r="LHE147" s="509"/>
      <c r="LHF147" s="509"/>
      <c r="LHG147" s="509"/>
      <c r="LHH147" s="509"/>
      <c r="LHI147" s="509"/>
      <c r="LHJ147" s="509"/>
      <c r="LHK147" s="509"/>
      <c r="LHL147" s="509"/>
      <c r="LHM147" s="509"/>
      <c r="LHN147" s="509"/>
      <c r="LHO147" s="509"/>
      <c r="LHP147" s="509"/>
      <c r="LHQ147" s="509"/>
      <c r="LHR147" s="509"/>
      <c r="LHS147" s="509"/>
      <c r="LHT147" s="509"/>
      <c r="LHU147" s="509"/>
      <c r="LHV147" s="509"/>
      <c r="LHW147" s="509"/>
      <c r="LHX147" s="509"/>
      <c r="LHY147" s="509"/>
      <c r="LHZ147" s="509"/>
      <c r="LIA147" s="509"/>
      <c r="LIB147" s="509"/>
      <c r="LIC147" s="509"/>
      <c r="LID147" s="509"/>
      <c r="LIE147" s="509"/>
      <c r="LIF147" s="509"/>
      <c r="LIG147" s="509"/>
      <c r="LIH147" s="509"/>
      <c r="LII147" s="509"/>
      <c r="LIJ147" s="509"/>
      <c r="LIK147" s="509"/>
      <c r="LIL147" s="509"/>
      <c r="LIM147" s="509"/>
      <c r="LIN147" s="509"/>
      <c r="LIO147" s="509"/>
      <c r="LIP147" s="509"/>
      <c r="LIQ147" s="509"/>
      <c r="LIR147" s="509"/>
      <c r="LIS147" s="509"/>
      <c r="LIT147" s="509"/>
      <c r="LIU147" s="509"/>
      <c r="LIV147" s="509"/>
      <c r="LIW147" s="509"/>
      <c r="LIX147" s="509"/>
      <c r="LIY147" s="509"/>
      <c r="LIZ147" s="509"/>
      <c r="LJA147" s="509"/>
      <c r="LJB147" s="509"/>
      <c r="LJC147" s="509"/>
      <c r="LJD147" s="509"/>
      <c r="LJE147" s="509"/>
      <c r="LJF147" s="509"/>
      <c r="LJG147" s="509"/>
      <c r="LJH147" s="509"/>
      <c r="LJI147" s="509"/>
      <c r="LJJ147" s="509"/>
      <c r="LJK147" s="509"/>
      <c r="LJL147" s="509"/>
      <c r="LJM147" s="509"/>
      <c r="LJN147" s="509"/>
      <c r="LJO147" s="509"/>
      <c r="LJP147" s="509"/>
      <c r="LJQ147" s="509"/>
      <c r="LJR147" s="509"/>
      <c r="LJS147" s="509"/>
      <c r="LJT147" s="509"/>
      <c r="LJU147" s="509"/>
      <c r="LJV147" s="509"/>
      <c r="LJW147" s="509"/>
      <c r="LJX147" s="509"/>
      <c r="LJY147" s="509"/>
      <c r="LJZ147" s="509"/>
      <c r="LKA147" s="509"/>
      <c r="LKB147" s="509"/>
      <c r="LKC147" s="509"/>
      <c r="LKD147" s="509"/>
      <c r="LKE147" s="509"/>
      <c r="LKF147" s="509"/>
      <c r="LKG147" s="509"/>
      <c r="LKH147" s="509"/>
      <c r="LKI147" s="509"/>
      <c r="LKJ147" s="509"/>
      <c r="LKK147" s="509"/>
      <c r="LKL147" s="509"/>
      <c r="LKM147" s="509"/>
      <c r="LKN147" s="509"/>
      <c r="LKO147" s="509"/>
      <c r="LKP147" s="509"/>
      <c r="LKQ147" s="509"/>
      <c r="LKR147" s="509"/>
      <c r="LKS147" s="509"/>
      <c r="LKT147" s="509"/>
      <c r="LKU147" s="509"/>
      <c r="LKV147" s="509"/>
      <c r="LKW147" s="509"/>
      <c r="LKX147" s="509"/>
      <c r="LKY147" s="509"/>
      <c r="LKZ147" s="509"/>
      <c r="LLA147" s="509"/>
      <c r="LLB147" s="509"/>
      <c r="LLC147" s="509"/>
      <c r="LLD147" s="509"/>
      <c r="LLE147" s="509"/>
      <c r="LLF147" s="509"/>
      <c r="LLG147" s="509"/>
      <c r="LLH147" s="509"/>
      <c r="LLI147" s="509"/>
      <c r="LLJ147" s="509"/>
      <c r="LLK147" s="509"/>
      <c r="LLL147" s="509"/>
      <c r="LLM147" s="509"/>
      <c r="LLN147" s="509"/>
      <c r="LLO147" s="509"/>
      <c r="LLP147" s="509"/>
      <c r="LLQ147" s="509"/>
      <c r="LLR147" s="509"/>
      <c r="LLS147" s="509"/>
      <c r="LLT147" s="509"/>
      <c r="LLU147" s="509"/>
      <c r="LLV147" s="509"/>
      <c r="LLW147" s="509"/>
      <c r="LLX147" s="509"/>
      <c r="LLY147" s="509"/>
      <c r="LLZ147" s="509"/>
      <c r="LMA147" s="509"/>
      <c r="LMB147" s="509"/>
      <c r="LMC147" s="509"/>
      <c r="LMD147" s="509"/>
      <c r="LME147" s="509"/>
      <c r="LMF147" s="509"/>
      <c r="LMG147" s="509"/>
      <c r="LMH147" s="509"/>
      <c r="LMI147" s="509"/>
      <c r="LMJ147" s="509"/>
      <c r="LMK147" s="509"/>
      <c r="LML147" s="509"/>
      <c r="LMM147" s="509"/>
      <c r="LMN147" s="509"/>
      <c r="LMO147" s="509"/>
      <c r="LMP147" s="509"/>
      <c r="LMQ147" s="509"/>
      <c r="LMR147" s="509"/>
      <c r="LMS147" s="509"/>
      <c r="LMT147" s="509"/>
      <c r="LMU147" s="509"/>
      <c r="LMV147" s="509"/>
      <c r="LMW147" s="509"/>
      <c r="LMX147" s="509"/>
      <c r="LMY147" s="509"/>
      <c r="LMZ147" s="509"/>
      <c r="LNA147" s="509"/>
      <c r="LNB147" s="509"/>
      <c r="LNC147" s="509"/>
      <c r="LND147" s="509"/>
      <c r="LNE147" s="509"/>
      <c r="LNF147" s="509"/>
      <c r="LNG147" s="509"/>
      <c r="LNH147" s="509"/>
      <c r="LNI147" s="509"/>
      <c r="LNJ147" s="509"/>
      <c r="LNK147" s="509"/>
      <c r="LNL147" s="509"/>
      <c r="LNM147" s="509"/>
      <c r="LNN147" s="509"/>
      <c r="LNO147" s="509"/>
      <c r="LNP147" s="509"/>
      <c r="LNQ147" s="509"/>
      <c r="LNR147" s="509"/>
      <c r="LNS147" s="509"/>
      <c r="LNT147" s="509"/>
      <c r="LNU147" s="509"/>
      <c r="LNV147" s="509"/>
      <c r="LNW147" s="509"/>
      <c r="LNX147" s="509"/>
      <c r="LNY147" s="509"/>
      <c r="LNZ147" s="509"/>
      <c r="LOA147" s="509"/>
      <c r="LOB147" s="509"/>
      <c r="LOC147" s="509"/>
      <c r="LOD147" s="509"/>
      <c r="LOE147" s="509"/>
      <c r="LOF147" s="509"/>
      <c r="LOG147" s="509"/>
      <c r="LOH147" s="509"/>
      <c r="LOI147" s="509"/>
      <c r="LOJ147" s="509"/>
      <c r="LOK147" s="509"/>
      <c r="LOL147" s="509"/>
      <c r="LOM147" s="509"/>
      <c r="LON147" s="509"/>
      <c r="LOO147" s="509"/>
      <c r="LOP147" s="509"/>
      <c r="LOQ147" s="509"/>
      <c r="LOR147" s="509"/>
      <c r="LOS147" s="509"/>
      <c r="LOT147" s="509"/>
      <c r="LOU147" s="509"/>
      <c r="LOV147" s="509"/>
      <c r="LOW147" s="509"/>
      <c r="LOX147" s="509"/>
      <c r="LOY147" s="509"/>
      <c r="LOZ147" s="509"/>
      <c r="LPA147" s="509"/>
      <c r="LPB147" s="509"/>
      <c r="LPC147" s="509"/>
      <c r="LPD147" s="509"/>
      <c r="LPE147" s="509"/>
      <c r="LPF147" s="509"/>
      <c r="LPG147" s="509"/>
      <c r="LPH147" s="509"/>
      <c r="LPI147" s="509"/>
      <c r="LPJ147" s="509"/>
      <c r="LPK147" s="509"/>
      <c r="LPL147" s="509"/>
      <c r="LPM147" s="509"/>
      <c r="LPN147" s="509"/>
      <c r="LPO147" s="509"/>
      <c r="LPP147" s="509"/>
      <c r="LPQ147" s="509"/>
      <c r="LPR147" s="509"/>
      <c r="LPS147" s="509"/>
      <c r="LPT147" s="509"/>
      <c r="LPU147" s="509"/>
      <c r="LPV147" s="509"/>
      <c r="LPW147" s="509"/>
      <c r="LPX147" s="509"/>
      <c r="LPY147" s="509"/>
      <c r="LPZ147" s="509"/>
      <c r="LQA147" s="509"/>
      <c r="LQB147" s="509"/>
      <c r="LQC147" s="509"/>
      <c r="LQD147" s="509"/>
      <c r="LQE147" s="509"/>
      <c r="LQF147" s="509"/>
      <c r="LQG147" s="509"/>
      <c r="LQH147" s="509"/>
      <c r="LQI147" s="509"/>
      <c r="LQJ147" s="509"/>
      <c r="LQK147" s="509"/>
      <c r="LQL147" s="509"/>
      <c r="LQM147" s="509"/>
      <c r="LQN147" s="509"/>
      <c r="LQO147" s="509"/>
      <c r="LQP147" s="509"/>
      <c r="LQQ147" s="509"/>
      <c r="LQR147" s="509"/>
      <c r="LQS147" s="509"/>
      <c r="LQT147" s="509"/>
      <c r="LQU147" s="509"/>
      <c r="LQV147" s="509"/>
      <c r="LQW147" s="509"/>
      <c r="LQX147" s="509"/>
      <c r="LQY147" s="509"/>
      <c r="LQZ147" s="509"/>
      <c r="LRA147" s="509"/>
      <c r="LRB147" s="509"/>
      <c r="LRC147" s="509"/>
      <c r="LRD147" s="509"/>
      <c r="LRE147" s="509"/>
      <c r="LRF147" s="509"/>
      <c r="LRG147" s="509"/>
      <c r="LRH147" s="509"/>
      <c r="LRI147" s="509"/>
      <c r="LRJ147" s="509"/>
      <c r="LRK147" s="509"/>
      <c r="LRL147" s="509"/>
      <c r="LRM147" s="509"/>
      <c r="LRN147" s="509"/>
      <c r="LRO147" s="509"/>
      <c r="LRP147" s="509"/>
      <c r="LRQ147" s="509"/>
      <c r="LRR147" s="509"/>
      <c r="LRS147" s="509"/>
      <c r="LRT147" s="509"/>
      <c r="LRU147" s="509"/>
      <c r="LRV147" s="509"/>
      <c r="LRW147" s="509"/>
      <c r="LRX147" s="509"/>
      <c r="LRY147" s="509"/>
      <c r="LRZ147" s="509"/>
      <c r="LSA147" s="509"/>
      <c r="LSB147" s="509"/>
      <c r="LSC147" s="509"/>
      <c r="LSD147" s="509"/>
      <c r="LSE147" s="509"/>
      <c r="LSF147" s="509"/>
      <c r="LSG147" s="509"/>
      <c r="LSH147" s="509"/>
      <c r="LSI147" s="509"/>
      <c r="LSJ147" s="509"/>
      <c r="LSK147" s="509"/>
      <c r="LSL147" s="509"/>
      <c r="LSM147" s="509"/>
      <c r="LSN147" s="509"/>
      <c r="LSO147" s="509"/>
      <c r="LSP147" s="509"/>
      <c r="LSQ147" s="509"/>
      <c r="LSR147" s="509"/>
      <c r="LSS147" s="509"/>
      <c r="LST147" s="509"/>
      <c r="LSU147" s="509"/>
      <c r="LSV147" s="509"/>
      <c r="LSW147" s="509"/>
      <c r="LSX147" s="509"/>
      <c r="LSY147" s="509"/>
      <c r="LSZ147" s="509"/>
      <c r="LTA147" s="509"/>
      <c r="LTB147" s="509"/>
      <c r="LTC147" s="509"/>
      <c r="LTD147" s="509"/>
      <c r="LTE147" s="509"/>
      <c r="LTF147" s="509"/>
      <c r="LTG147" s="509"/>
      <c r="LTH147" s="509"/>
      <c r="LTI147" s="509"/>
      <c r="LTJ147" s="509"/>
      <c r="LTK147" s="509"/>
      <c r="LTL147" s="509"/>
      <c r="LTM147" s="509"/>
      <c r="LTN147" s="509"/>
      <c r="LTO147" s="509"/>
      <c r="LTP147" s="509"/>
      <c r="LTQ147" s="509"/>
      <c r="LTR147" s="509"/>
      <c r="LTS147" s="509"/>
      <c r="LTT147" s="509"/>
      <c r="LTU147" s="509"/>
      <c r="LTV147" s="509"/>
      <c r="LTW147" s="509"/>
      <c r="LTX147" s="509"/>
      <c r="LTY147" s="509"/>
      <c r="LTZ147" s="509"/>
      <c r="LUA147" s="509"/>
      <c r="LUB147" s="509"/>
      <c r="LUC147" s="509"/>
      <c r="LUD147" s="509"/>
      <c r="LUE147" s="509"/>
      <c r="LUF147" s="509"/>
      <c r="LUG147" s="509"/>
      <c r="LUH147" s="509"/>
      <c r="LUI147" s="509"/>
      <c r="LUJ147" s="509"/>
      <c r="LUK147" s="509"/>
      <c r="LUL147" s="509"/>
      <c r="LUM147" s="509"/>
      <c r="LUN147" s="509"/>
      <c r="LUO147" s="509"/>
      <c r="LUP147" s="509"/>
      <c r="LUQ147" s="509"/>
      <c r="LUR147" s="509"/>
      <c r="LUS147" s="509"/>
      <c r="LUT147" s="509"/>
      <c r="LUU147" s="509"/>
      <c r="LUV147" s="509"/>
      <c r="LUW147" s="509"/>
      <c r="LUX147" s="509"/>
      <c r="LUY147" s="509"/>
      <c r="LUZ147" s="509"/>
      <c r="LVA147" s="509"/>
      <c r="LVB147" s="509"/>
      <c r="LVC147" s="509"/>
      <c r="LVD147" s="509"/>
      <c r="LVE147" s="509"/>
      <c r="LVF147" s="509"/>
      <c r="LVG147" s="509"/>
      <c r="LVH147" s="509"/>
      <c r="LVI147" s="509"/>
      <c r="LVJ147" s="509"/>
      <c r="LVK147" s="509"/>
      <c r="LVL147" s="509"/>
      <c r="LVM147" s="509"/>
      <c r="LVN147" s="509"/>
      <c r="LVO147" s="509"/>
      <c r="LVP147" s="509"/>
      <c r="LVQ147" s="509"/>
      <c r="LVR147" s="509"/>
      <c r="LVS147" s="509"/>
      <c r="LVT147" s="509"/>
      <c r="LVU147" s="509"/>
      <c r="LVV147" s="509"/>
      <c r="LVW147" s="509"/>
      <c r="LVX147" s="509"/>
      <c r="LVY147" s="509"/>
      <c r="LVZ147" s="509"/>
      <c r="LWA147" s="509"/>
      <c r="LWB147" s="509"/>
      <c r="LWC147" s="509"/>
      <c r="LWD147" s="509"/>
      <c r="LWE147" s="509"/>
      <c r="LWF147" s="509"/>
      <c r="LWG147" s="509"/>
      <c r="LWH147" s="509"/>
      <c r="LWI147" s="509"/>
      <c r="LWJ147" s="509"/>
      <c r="LWK147" s="509"/>
      <c r="LWL147" s="509"/>
      <c r="LWM147" s="509"/>
      <c r="LWN147" s="509"/>
      <c r="LWO147" s="509"/>
      <c r="LWP147" s="509"/>
      <c r="LWQ147" s="509"/>
      <c r="LWR147" s="509"/>
      <c r="LWS147" s="509"/>
      <c r="LWT147" s="509"/>
      <c r="LWU147" s="509"/>
      <c r="LWV147" s="509"/>
      <c r="LWW147" s="509"/>
      <c r="LWX147" s="509"/>
      <c r="LWY147" s="509"/>
      <c r="LWZ147" s="509"/>
      <c r="LXA147" s="509"/>
      <c r="LXB147" s="509"/>
      <c r="LXC147" s="509"/>
      <c r="LXD147" s="509"/>
      <c r="LXE147" s="509"/>
      <c r="LXF147" s="509"/>
      <c r="LXG147" s="509"/>
      <c r="LXH147" s="509"/>
      <c r="LXI147" s="509"/>
      <c r="LXJ147" s="509"/>
      <c r="LXK147" s="509"/>
      <c r="LXL147" s="509"/>
      <c r="LXM147" s="509"/>
      <c r="LXN147" s="509"/>
      <c r="LXO147" s="509"/>
      <c r="LXP147" s="509"/>
      <c r="LXQ147" s="509"/>
      <c r="LXR147" s="509"/>
      <c r="LXS147" s="509"/>
      <c r="LXT147" s="509"/>
      <c r="LXU147" s="509"/>
      <c r="LXV147" s="509"/>
      <c r="LXW147" s="509"/>
      <c r="LXX147" s="509"/>
      <c r="LXY147" s="509"/>
      <c r="LXZ147" s="509"/>
      <c r="LYA147" s="509"/>
      <c r="LYB147" s="509"/>
      <c r="LYC147" s="509"/>
      <c r="LYD147" s="509"/>
      <c r="LYE147" s="509"/>
      <c r="LYF147" s="509"/>
      <c r="LYG147" s="509"/>
      <c r="LYH147" s="509"/>
      <c r="LYI147" s="509"/>
      <c r="LYJ147" s="509"/>
      <c r="LYK147" s="509"/>
      <c r="LYL147" s="509"/>
      <c r="LYM147" s="509"/>
      <c r="LYN147" s="509"/>
      <c r="LYO147" s="509"/>
      <c r="LYP147" s="509"/>
      <c r="LYQ147" s="509"/>
      <c r="LYR147" s="509"/>
      <c r="LYS147" s="509"/>
      <c r="LYT147" s="509"/>
      <c r="LYU147" s="509"/>
      <c r="LYV147" s="509"/>
      <c r="LYW147" s="509"/>
      <c r="LYX147" s="509"/>
      <c r="LYY147" s="509"/>
      <c r="LYZ147" s="509"/>
      <c r="LZA147" s="509"/>
      <c r="LZB147" s="509"/>
      <c r="LZC147" s="509"/>
      <c r="LZD147" s="509"/>
      <c r="LZE147" s="509"/>
      <c r="LZF147" s="509"/>
      <c r="LZG147" s="509"/>
      <c r="LZH147" s="509"/>
      <c r="LZI147" s="509"/>
      <c r="LZJ147" s="509"/>
      <c r="LZK147" s="509"/>
      <c r="LZL147" s="509"/>
      <c r="LZM147" s="509"/>
      <c r="LZN147" s="509"/>
      <c r="LZO147" s="509"/>
      <c r="LZP147" s="509"/>
      <c r="LZQ147" s="509"/>
      <c r="LZR147" s="509"/>
      <c r="LZS147" s="509"/>
      <c r="LZT147" s="509"/>
      <c r="LZU147" s="509"/>
      <c r="LZV147" s="509"/>
      <c r="LZW147" s="509"/>
      <c r="LZX147" s="509"/>
      <c r="LZY147" s="509"/>
      <c r="LZZ147" s="509"/>
      <c r="MAA147" s="509"/>
      <c r="MAB147" s="509"/>
      <c r="MAC147" s="509"/>
      <c r="MAD147" s="509"/>
      <c r="MAE147" s="509"/>
      <c r="MAF147" s="509"/>
      <c r="MAG147" s="509"/>
      <c r="MAH147" s="509"/>
      <c r="MAI147" s="509"/>
      <c r="MAJ147" s="509"/>
      <c r="MAK147" s="509"/>
      <c r="MAL147" s="509"/>
      <c r="MAM147" s="509"/>
      <c r="MAN147" s="509"/>
      <c r="MAO147" s="509"/>
      <c r="MAP147" s="509"/>
      <c r="MAQ147" s="509"/>
      <c r="MAR147" s="509"/>
      <c r="MAS147" s="509"/>
      <c r="MAT147" s="509"/>
      <c r="MAU147" s="509"/>
      <c r="MAV147" s="509"/>
      <c r="MAW147" s="509"/>
      <c r="MAX147" s="509"/>
      <c r="MAY147" s="509"/>
      <c r="MAZ147" s="509"/>
      <c r="MBA147" s="509"/>
      <c r="MBB147" s="509"/>
      <c r="MBC147" s="509"/>
      <c r="MBD147" s="509"/>
      <c r="MBE147" s="509"/>
      <c r="MBF147" s="509"/>
      <c r="MBG147" s="509"/>
      <c r="MBH147" s="509"/>
      <c r="MBI147" s="509"/>
      <c r="MBJ147" s="509"/>
      <c r="MBK147" s="509"/>
      <c r="MBL147" s="509"/>
      <c r="MBM147" s="509"/>
      <c r="MBN147" s="509"/>
      <c r="MBO147" s="509"/>
      <c r="MBP147" s="509"/>
      <c r="MBQ147" s="509"/>
      <c r="MBR147" s="509"/>
      <c r="MBS147" s="509"/>
      <c r="MBT147" s="509"/>
      <c r="MBU147" s="509"/>
      <c r="MBV147" s="509"/>
      <c r="MBW147" s="509"/>
      <c r="MBX147" s="509"/>
      <c r="MBY147" s="509"/>
      <c r="MBZ147" s="509"/>
      <c r="MCA147" s="509"/>
      <c r="MCB147" s="509"/>
      <c r="MCC147" s="509"/>
      <c r="MCD147" s="509"/>
      <c r="MCE147" s="509"/>
      <c r="MCF147" s="509"/>
      <c r="MCG147" s="509"/>
      <c r="MCH147" s="509"/>
      <c r="MCI147" s="509"/>
      <c r="MCJ147" s="509"/>
      <c r="MCK147" s="509"/>
      <c r="MCL147" s="509"/>
      <c r="MCM147" s="509"/>
      <c r="MCN147" s="509"/>
      <c r="MCO147" s="509"/>
      <c r="MCP147" s="509"/>
      <c r="MCQ147" s="509"/>
      <c r="MCR147" s="509"/>
      <c r="MCS147" s="509"/>
      <c r="MCT147" s="509"/>
      <c r="MCU147" s="509"/>
      <c r="MCV147" s="509"/>
      <c r="MCW147" s="509"/>
      <c r="MCX147" s="509"/>
      <c r="MCY147" s="509"/>
      <c r="MCZ147" s="509"/>
      <c r="MDA147" s="509"/>
      <c r="MDB147" s="509"/>
      <c r="MDC147" s="509"/>
      <c r="MDD147" s="509"/>
      <c r="MDE147" s="509"/>
      <c r="MDF147" s="509"/>
      <c r="MDG147" s="509"/>
      <c r="MDH147" s="509"/>
      <c r="MDI147" s="509"/>
      <c r="MDJ147" s="509"/>
      <c r="MDK147" s="509"/>
      <c r="MDL147" s="509"/>
      <c r="MDM147" s="509"/>
      <c r="MDN147" s="509"/>
      <c r="MDO147" s="509"/>
      <c r="MDP147" s="509"/>
      <c r="MDQ147" s="509"/>
      <c r="MDR147" s="509"/>
      <c r="MDS147" s="509"/>
      <c r="MDT147" s="509"/>
      <c r="MDU147" s="509"/>
      <c r="MDV147" s="509"/>
      <c r="MDW147" s="509"/>
      <c r="MDX147" s="509"/>
      <c r="MDY147" s="509"/>
      <c r="MDZ147" s="509"/>
      <c r="MEA147" s="509"/>
      <c r="MEB147" s="509"/>
      <c r="MEC147" s="509"/>
      <c r="MED147" s="509"/>
      <c r="MEE147" s="509"/>
      <c r="MEF147" s="509"/>
      <c r="MEG147" s="509"/>
      <c r="MEH147" s="509"/>
      <c r="MEI147" s="509"/>
      <c r="MEJ147" s="509"/>
      <c r="MEK147" s="509"/>
      <c r="MEL147" s="509"/>
      <c r="MEM147" s="509"/>
      <c r="MEN147" s="509"/>
      <c r="MEO147" s="509"/>
      <c r="MEP147" s="509"/>
      <c r="MEQ147" s="509"/>
      <c r="MER147" s="509"/>
      <c r="MES147" s="509"/>
      <c r="MET147" s="509"/>
      <c r="MEU147" s="509"/>
      <c r="MEV147" s="509"/>
      <c r="MEW147" s="509"/>
      <c r="MEX147" s="509"/>
      <c r="MEY147" s="509"/>
      <c r="MEZ147" s="509"/>
      <c r="MFA147" s="509"/>
      <c r="MFB147" s="509"/>
      <c r="MFC147" s="509"/>
      <c r="MFD147" s="509"/>
      <c r="MFE147" s="509"/>
      <c r="MFF147" s="509"/>
      <c r="MFG147" s="509"/>
      <c r="MFH147" s="509"/>
      <c r="MFI147" s="509"/>
      <c r="MFJ147" s="509"/>
      <c r="MFK147" s="509"/>
      <c r="MFL147" s="509"/>
      <c r="MFM147" s="509"/>
      <c r="MFN147" s="509"/>
      <c r="MFO147" s="509"/>
      <c r="MFP147" s="509"/>
      <c r="MFQ147" s="509"/>
      <c r="MFR147" s="509"/>
      <c r="MFS147" s="509"/>
      <c r="MFT147" s="509"/>
      <c r="MFU147" s="509"/>
      <c r="MFV147" s="509"/>
      <c r="MFW147" s="509"/>
      <c r="MFX147" s="509"/>
      <c r="MFY147" s="509"/>
      <c r="MFZ147" s="509"/>
      <c r="MGA147" s="509"/>
      <c r="MGB147" s="509"/>
      <c r="MGC147" s="509"/>
      <c r="MGD147" s="509"/>
      <c r="MGE147" s="509"/>
      <c r="MGF147" s="509"/>
      <c r="MGG147" s="509"/>
      <c r="MGH147" s="509"/>
      <c r="MGI147" s="509"/>
      <c r="MGJ147" s="509"/>
      <c r="MGK147" s="509"/>
      <c r="MGL147" s="509"/>
      <c r="MGM147" s="509"/>
      <c r="MGN147" s="509"/>
      <c r="MGO147" s="509"/>
      <c r="MGP147" s="509"/>
      <c r="MGQ147" s="509"/>
      <c r="MGR147" s="509"/>
      <c r="MGS147" s="509"/>
      <c r="MGT147" s="509"/>
      <c r="MGU147" s="509"/>
      <c r="MGV147" s="509"/>
      <c r="MGW147" s="509"/>
      <c r="MGX147" s="509"/>
      <c r="MGY147" s="509"/>
      <c r="MGZ147" s="509"/>
      <c r="MHA147" s="509"/>
      <c r="MHB147" s="509"/>
      <c r="MHC147" s="509"/>
      <c r="MHD147" s="509"/>
      <c r="MHE147" s="509"/>
      <c r="MHF147" s="509"/>
      <c r="MHG147" s="509"/>
      <c r="MHH147" s="509"/>
      <c r="MHI147" s="509"/>
      <c r="MHJ147" s="509"/>
      <c r="MHK147" s="509"/>
      <c r="MHL147" s="509"/>
      <c r="MHM147" s="509"/>
      <c r="MHN147" s="509"/>
      <c r="MHO147" s="509"/>
      <c r="MHP147" s="509"/>
      <c r="MHQ147" s="509"/>
      <c r="MHR147" s="509"/>
      <c r="MHS147" s="509"/>
      <c r="MHT147" s="509"/>
      <c r="MHU147" s="509"/>
      <c r="MHV147" s="509"/>
      <c r="MHW147" s="509"/>
      <c r="MHX147" s="509"/>
      <c r="MHY147" s="509"/>
      <c r="MHZ147" s="509"/>
      <c r="MIA147" s="509"/>
      <c r="MIB147" s="509"/>
      <c r="MIC147" s="509"/>
      <c r="MID147" s="509"/>
      <c r="MIE147" s="509"/>
      <c r="MIF147" s="509"/>
      <c r="MIG147" s="509"/>
      <c r="MIH147" s="509"/>
      <c r="MII147" s="509"/>
      <c r="MIJ147" s="509"/>
      <c r="MIK147" s="509"/>
      <c r="MIL147" s="509"/>
      <c r="MIM147" s="509"/>
      <c r="MIN147" s="509"/>
      <c r="MIO147" s="509"/>
      <c r="MIP147" s="509"/>
      <c r="MIQ147" s="509"/>
      <c r="MIR147" s="509"/>
      <c r="MIS147" s="509"/>
      <c r="MIT147" s="509"/>
      <c r="MIU147" s="509"/>
      <c r="MIV147" s="509"/>
      <c r="MIW147" s="509"/>
      <c r="MIX147" s="509"/>
      <c r="MIY147" s="509"/>
      <c r="MIZ147" s="509"/>
      <c r="MJA147" s="509"/>
      <c r="MJB147" s="509"/>
      <c r="MJC147" s="509"/>
      <c r="MJD147" s="509"/>
      <c r="MJE147" s="509"/>
      <c r="MJF147" s="509"/>
      <c r="MJG147" s="509"/>
      <c r="MJH147" s="509"/>
      <c r="MJI147" s="509"/>
      <c r="MJJ147" s="509"/>
      <c r="MJK147" s="509"/>
      <c r="MJL147" s="509"/>
      <c r="MJM147" s="509"/>
      <c r="MJN147" s="509"/>
      <c r="MJO147" s="509"/>
      <c r="MJP147" s="509"/>
      <c r="MJQ147" s="509"/>
      <c r="MJR147" s="509"/>
      <c r="MJS147" s="509"/>
      <c r="MJT147" s="509"/>
      <c r="MJU147" s="509"/>
      <c r="MJV147" s="509"/>
      <c r="MJW147" s="509"/>
      <c r="MJX147" s="509"/>
      <c r="MJY147" s="509"/>
      <c r="MJZ147" s="509"/>
      <c r="MKA147" s="509"/>
      <c r="MKB147" s="509"/>
      <c r="MKC147" s="509"/>
      <c r="MKD147" s="509"/>
      <c r="MKE147" s="509"/>
      <c r="MKF147" s="509"/>
      <c r="MKG147" s="509"/>
      <c r="MKH147" s="509"/>
      <c r="MKI147" s="509"/>
      <c r="MKJ147" s="509"/>
      <c r="MKK147" s="509"/>
      <c r="MKL147" s="509"/>
      <c r="MKM147" s="509"/>
      <c r="MKN147" s="509"/>
      <c r="MKO147" s="509"/>
      <c r="MKP147" s="509"/>
      <c r="MKQ147" s="509"/>
      <c r="MKR147" s="509"/>
      <c r="MKS147" s="509"/>
      <c r="MKT147" s="509"/>
      <c r="MKU147" s="509"/>
      <c r="MKV147" s="509"/>
      <c r="MKW147" s="509"/>
      <c r="MKX147" s="509"/>
      <c r="MKY147" s="509"/>
      <c r="MKZ147" s="509"/>
      <c r="MLA147" s="509"/>
      <c r="MLB147" s="509"/>
      <c r="MLC147" s="509"/>
      <c r="MLD147" s="509"/>
      <c r="MLE147" s="509"/>
      <c r="MLF147" s="509"/>
      <c r="MLG147" s="509"/>
      <c r="MLH147" s="509"/>
      <c r="MLI147" s="509"/>
      <c r="MLJ147" s="509"/>
      <c r="MLK147" s="509"/>
      <c r="MLL147" s="509"/>
      <c r="MLM147" s="509"/>
      <c r="MLN147" s="509"/>
      <c r="MLO147" s="509"/>
      <c r="MLP147" s="509"/>
      <c r="MLQ147" s="509"/>
      <c r="MLR147" s="509"/>
      <c r="MLS147" s="509"/>
      <c r="MLT147" s="509"/>
      <c r="MLU147" s="509"/>
      <c r="MLV147" s="509"/>
      <c r="MLW147" s="509"/>
      <c r="MLX147" s="509"/>
      <c r="MLY147" s="509"/>
      <c r="MLZ147" s="509"/>
      <c r="MMA147" s="509"/>
      <c r="MMB147" s="509"/>
      <c r="MMC147" s="509"/>
      <c r="MMD147" s="509"/>
      <c r="MME147" s="509"/>
      <c r="MMF147" s="509"/>
      <c r="MMG147" s="509"/>
      <c r="MMH147" s="509"/>
      <c r="MMI147" s="509"/>
      <c r="MMJ147" s="509"/>
      <c r="MMK147" s="509"/>
      <c r="MML147" s="509"/>
      <c r="MMM147" s="509"/>
      <c r="MMN147" s="509"/>
      <c r="MMO147" s="509"/>
      <c r="MMP147" s="509"/>
      <c r="MMQ147" s="509"/>
      <c r="MMR147" s="509"/>
      <c r="MMS147" s="509"/>
      <c r="MMT147" s="509"/>
      <c r="MMU147" s="509"/>
      <c r="MMV147" s="509"/>
      <c r="MMW147" s="509"/>
      <c r="MMX147" s="509"/>
      <c r="MMY147" s="509"/>
      <c r="MMZ147" s="509"/>
      <c r="MNA147" s="509"/>
      <c r="MNB147" s="509"/>
      <c r="MNC147" s="509"/>
      <c r="MND147" s="509"/>
      <c r="MNE147" s="509"/>
      <c r="MNF147" s="509"/>
      <c r="MNG147" s="509"/>
      <c r="MNH147" s="509"/>
      <c r="MNI147" s="509"/>
      <c r="MNJ147" s="509"/>
      <c r="MNK147" s="509"/>
      <c r="MNL147" s="509"/>
      <c r="MNM147" s="509"/>
      <c r="MNN147" s="509"/>
      <c r="MNO147" s="509"/>
      <c r="MNP147" s="509"/>
      <c r="MNQ147" s="509"/>
      <c r="MNR147" s="509"/>
      <c r="MNS147" s="509"/>
      <c r="MNT147" s="509"/>
      <c r="MNU147" s="509"/>
      <c r="MNV147" s="509"/>
      <c r="MNW147" s="509"/>
      <c r="MNX147" s="509"/>
      <c r="MNY147" s="509"/>
      <c r="MNZ147" s="509"/>
      <c r="MOA147" s="509"/>
      <c r="MOB147" s="509"/>
      <c r="MOC147" s="509"/>
      <c r="MOD147" s="509"/>
      <c r="MOE147" s="509"/>
      <c r="MOF147" s="509"/>
      <c r="MOG147" s="509"/>
      <c r="MOH147" s="509"/>
      <c r="MOI147" s="509"/>
      <c r="MOJ147" s="509"/>
      <c r="MOK147" s="509"/>
      <c r="MOL147" s="509"/>
      <c r="MOM147" s="509"/>
      <c r="MON147" s="509"/>
      <c r="MOO147" s="509"/>
      <c r="MOP147" s="509"/>
      <c r="MOQ147" s="509"/>
      <c r="MOR147" s="509"/>
      <c r="MOS147" s="509"/>
      <c r="MOT147" s="509"/>
      <c r="MOU147" s="509"/>
      <c r="MOV147" s="509"/>
      <c r="MOW147" s="509"/>
      <c r="MOX147" s="509"/>
      <c r="MOY147" s="509"/>
      <c r="MOZ147" s="509"/>
      <c r="MPA147" s="509"/>
      <c r="MPB147" s="509"/>
      <c r="MPC147" s="509"/>
      <c r="MPD147" s="509"/>
      <c r="MPE147" s="509"/>
      <c r="MPF147" s="509"/>
      <c r="MPG147" s="509"/>
      <c r="MPH147" s="509"/>
      <c r="MPI147" s="509"/>
      <c r="MPJ147" s="509"/>
      <c r="MPK147" s="509"/>
      <c r="MPL147" s="509"/>
      <c r="MPM147" s="509"/>
      <c r="MPN147" s="509"/>
      <c r="MPO147" s="509"/>
      <c r="MPP147" s="509"/>
      <c r="MPQ147" s="509"/>
      <c r="MPR147" s="509"/>
      <c r="MPS147" s="509"/>
      <c r="MPT147" s="509"/>
      <c r="MPU147" s="509"/>
      <c r="MPV147" s="509"/>
      <c r="MPW147" s="509"/>
      <c r="MPX147" s="509"/>
      <c r="MPY147" s="509"/>
      <c r="MPZ147" s="509"/>
      <c r="MQA147" s="509"/>
      <c r="MQB147" s="509"/>
      <c r="MQC147" s="509"/>
      <c r="MQD147" s="509"/>
      <c r="MQE147" s="509"/>
      <c r="MQF147" s="509"/>
      <c r="MQG147" s="509"/>
      <c r="MQH147" s="509"/>
      <c r="MQI147" s="509"/>
      <c r="MQJ147" s="509"/>
      <c r="MQK147" s="509"/>
      <c r="MQL147" s="509"/>
      <c r="MQM147" s="509"/>
      <c r="MQN147" s="509"/>
      <c r="MQO147" s="509"/>
      <c r="MQP147" s="509"/>
      <c r="MQQ147" s="509"/>
      <c r="MQR147" s="509"/>
      <c r="MQS147" s="509"/>
      <c r="MQT147" s="509"/>
      <c r="MQU147" s="509"/>
      <c r="MQV147" s="509"/>
      <c r="MQW147" s="509"/>
      <c r="MQX147" s="509"/>
      <c r="MQY147" s="509"/>
      <c r="MQZ147" s="509"/>
      <c r="MRA147" s="509"/>
      <c r="MRB147" s="509"/>
      <c r="MRC147" s="509"/>
      <c r="MRD147" s="509"/>
      <c r="MRE147" s="509"/>
      <c r="MRF147" s="509"/>
      <c r="MRG147" s="509"/>
      <c r="MRH147" s="509"/>
      <c r="MRI147" s="509"/>
      <c r="MRJ147" s="509"/>
      <c r="MRK147" s="509"/>
      <c r="MRL147" s="509"/>
      <c r="MRM147" s="509"/>
      <c r="MRN147" s="509"/>
      <c r="MRO147" s="509"/>
      <c r="MRP147" s="509"/>
      <c r="MRQ147" s="509"/>
      <c r="MRR147" s="509"/>
      <c r="MRS147" s="509"/>
      <c r="MRT147" s="509"/>
      <c r="MRU147" s="509"/>
      <c r="MRV147" s="509"/>
      <c r="MRW147" s="509"/>
      <c r="MRX147" s="509"/>
      <c r="MRY147" s="509"/>
      <c r="MRZ147" s="509"/>
      <c r="MSA147" s="509"/>
      <c r="MSB147" s="509"/>
      <c r="MSC147" s="509"/>
      <c r="MSD147" s="509"/>
      <c r="MSE147" s="509"/>
      <c r="MSF147" s="509"/>
      <c r="MSG147" s="509"/>
      <c r="MSH147" s="509"/>
      <c r="MSI147" s="509"/>
      <c r="MSJ147" s="509"/>
      <c r="MSK147" s="509"/>
      <c r="MSL147" s="509"/>
      <c r="MSM147" s="509"/>
      <c r="MSN147" s="509"/>
      <c r="MSO147" s="509"/>
      <c r="MSP147" s="509"/>
      <c r="MSQ147" s="509"/>
      <c r="MSR147" s="509"/>
      <c r="MSS147" s="509"/>
      <c r="MST147" s="509"/>
      <c r="MSU147" s="509"/>
      <c r="MSV147" s="509"/>
      <c r="MSW147" s="509"/>
      <c r="MSX147" s="509"/>
      <c r="MSY147" s="509"/>
      <c r="MSZ147" s="509"/>
      <c r="MTA147" s="509"/>
      <c r="MTB147" s="509"/>
      <c r="MTC147" s="509"/>
      <c r="MTD147" s="509"/>
      <c r="MTE147" s="509"/>
      <c r="MTF147" s="509"/>
      <c r="MTG147" s="509"/>
      <c r="MTH147" s="509"/>
      <c r="MTI147" s="509"/>
      <c r="MTJ147" s="509"/>
      <c r="MTK147" s="509"/>
      <c r="MTL147" s="509"/>
      <c r="MTM147" s="509"/>
      <c r="MTN147" s="509"/>
      <c r="MTO147" s="509"/>
      <c r="MTP147" s="509"/>
      <c r="MTQ147" s="509"/>
      <c r="MTR147" s="509"/>
      <c r="MTS147" s="509"/>
      <c r="MTT147" s="509"/>
      <c r="MTU147" s="509"/>
      <c r="MTV147" s="509"/>
      <c r="MTW147" s="509"/>
      <c r="MTX147" s="509"/>
      <c r="MTY147" s="509"/>
      <c r="MTZ147" s="509"/>
      <c r="MUA147" s="509"/>
      <c r="MUB147" s="509"/>
      <c r="MUC147" s="509"/>
      <c r="MUD147" s="509"/>
      <c r="MUE147" s="509"/>
      <c r="MUF147" s="509"/>
      <c r="MUG147" s="509"/>
      <c r="MUH147" s="509"/>
      <c r="MUI147" s="509"/>
      <c r="MUJ147" s="509"/>
      <c r="MUK147" s="509"/>
      <c r="MUL147" s="509"/>
      <c r="MUM147" s="509"/>
      <c r="MUN147" s="509"/>
      <c r="MUO147" s="509"/>
      <c r="MUP147" s="509"/>
      <c r="MUQ147" s="509"/>
      <c r="MUR147" s="509"/>
      <c r="MUS147" s="509"/>
      <c r="MUT147" s="509"/>
      <c r="MUU147" s="509"/>
      <c r="MUV147" s="509"/>
      <c r="MUW147" s="509"/>
      <c r="MUX147" s="509"/>
      <c r="MUY147" s="509"/>
      <c r="MUZ147" s="509"/>
      <c r="MVA147" s="509"/>
      <c r="MVB147" s="509"/>
      <c r="MVC147" s="509"/>
      <c r="MVD147" s="509"/>
      <c r="MVE147" s="509"/>
      <c r="MVF147" s="509"/>
      <c r="MVG147" s="509"/>
      <c r="MVH147" s="509"/>
      <c r="MVI147" s="509"/>
      <c r="MVJ147" s="509"/>
      <c r="MVK147" s="509"/>
      <c r="MVL147" s="509"/>
      <c r="MVM147" s="509"/>
      <c r="MVN147" s="509"/>
      <c r="MVO147" s="509"/>
      <c r="MVP147" s="509"/>
      <c r="MVQ147" s="509"/>
      <c r="MVR147" s="509"/>
      <c r="MVS147" s="509"/>
      <c r="MVT147" s="509"/>
      <c r="MVU147" s="509"/>
      <c r="MVV147" s="509"/>
      <c r="MVW147" s="509"/>
      <c r="MVX147" s="509"/>
      <c r="MVY147" s="509"/>
      <c r="MVZ147" s="509"/>
      <c r="MWA147" s="509"/>
      <c r="MWB147" s="509"/>
      <c r="MWC147" s="509"/>
      <c r="MWD147" s="509"/>
      <c r="MWE147" s="509"/>
      <c r="MWF147" s="509"/>
      <c r="MWG147" s="509"/>
      <c r="MWH147" s="509"/>
      <c r="MWI147" s="509"/>
      <c r="MWJ147" s="509"/>
      <c r="MWK147" s="509"/>
      <c r="MWL147" s="509"/>
      <c r="MWM147" s="509"/>
      <c r="MWN147" s="509"/>
      <c r="MWO147" s="509"/>
      <c r="MWP147" s="509"/>
      <c r="MWQ147" s="509"/>
      <c r="MWR147" s="509"/>
      <c r="MWS147" s="509"/>
      <c r="MWT147" s="509"/>
      <c r="MWU147" s="509"/>
      <c r="MWV147" s="509"/>
      <c r="MWW147" s="509"/>
      <c r="MWX147" s="509"/>
      <c r="MWY147" s="509"/>
      <c r="MWZ147" s="509"/>
      <c r="MXA147" s="509"/>
      <c r="MXB147" s="509"/>
      <c r="MXC147" s="509"/>
      <c r="MXD147" s="509"/>
      <c r="MXE147" s="509"/>
      <c r="MXF147" s="509"/>
      <c r="MXG147" s="509"/>
      <c r="MXH147" s="509"/>
      <c r="MXI147" s="509"/>
      <c r="MXJ147" s="509"/>
      <c r="MXK147" s="509"/>
      <c r="MXL147" s="509"/>
      <c r="MXM147" s="509"/>
      <c r="MXN147" s="509"/>
      <c r="MXO147" s="509"/>
      <c r="MXP147" s="509"/>
      <c r="MXQ147" s="509"/>
      <c r="MXR147" s="509"/>
      <c r="MXS147" s="509"/>
      <c r="MXT147" s="509"/>
      <c r="MXU147" s="509"/>
      <c r="MXV147" s="509"/>
      <c r="MXW147" s="509"/>
      <c r="MXX147" s="509"/>
      <c r="MXY147" s="509"/>
      <c r="MXZ147" s="509"/>
      <c r="MYA147" s="509"/>
      <c r="MYB147" s="509"/>
      <c r="MYC147" s="509"/>
      <c r="MYD147" s="509"/>
      <c r="MYE147" s="509"/>
      <c r="MYF147" s="509"/>
      <c r="MYG147" s="509"/>
      <c r="MYH147" s="509"/>
      <c r="MYI147" s="509"/>
      <c r="MYJ147" s="509"/>
      <c r="MYK147" s="509"/>
      <c r="MYL147" s="509"/>
      <c r="MYM147" s="509"/>
      <c r="MYN147" s="509"/>
      <c r="MYO147" s="509"/>
      <c r="MYP147" s="509"/>
      <c r="MYQ147" s="509"/>
      <c r="MYR147" s="509"/>
      <c r="MYS147" s="509"/>
      <c r="MYT147" s="509"/>
      <c r="MYU147" s="509"/>
      <c r="MYV147" s="509"/>
      <c r="MYW147" s="509"/>
      <c r="MYX147" s="509"/>
      <c r="MYY147" s="509"/>
      <c r="MYZ147" s="509"/>
      <c r="MZA147" s="509"/>
      <c r="MZB147" s="509"/>
      <c r="MZC147" s="509"/>
      <c r="MZD147" s="509"/>
      <c r="MZE147" s="509"/>
      <c r="MZF147" s="509"/>
      <c r="MZG147" s="509"/>
      <c r="MZH147" s="509"/>
      <c r="MZI147" s="509"/>
      <c r="MZJ147" s="509"/>
      <c r="MZK147" s="509"/>
      <c r="MZL147" s="509"/>
      <c r="MZM147" s="509"/>
      <c r="MZN147" s="509"/>
      <c r="MZO147" s="509"/>
      <c r="MZP147" s="509"/>
      <c r="MZQ147" s="509"/>
      <c r="MZR147" s="509"/>
      <c r="MZS147" s="509"/>
      <c r="MZT147" s="509"/>
      <c r="MZU147" s="509"/>
      <c r="MZV147" s="509"/>
      <c r="MZW147" s="509"/>
      <c r="MZX147" s="509"/>
      <c r="MZY147" s="509"/>
      <c r="MZZ147" s="509"/>
      <c r="NAA147" s="509"/>
      <c r="NAB147" s="509"/>
      <c r="NAC147" s="509"/>
      <c r="NAD147" s="509"/>
      <c r="NAE147" s="509"/>
      <c r="NAF147" s="509"/>
      <c r="NAG147" s="509"/>
      <c r="NAH147" s="509"/>
      <c r="NAI147" s="509"/>
      <c r="NAJ147" s="509"/>
      <c r="NAK147" s="509"/>
      <c r="NAL147" s="509"/>
      <c r="NAM147" s="509"/>
      <c r="NAN147" s="509"/>
      <c r="NAO147" s="509"/>
      <c r="NAP147" s="509"/>
      <c r="NAQ147" s="509"/>
      <c r="NAR147" s="509"/>
      <c r="NAS147" s="509"/>
      <c r="NAT147" s="509"/>
      <c r="NAU147" s="509"/>
      <c r="NAV147" s="509"/>
      <c r="NAW147" s="509"/>
      <c r="NAX147" s="509"/>
      <c r="NAY147" s="509"/>
      <c r="NAZ147" s="509"/>
      <c r="NBA147" s="509"/>
      <c r="NBB147" s="509"/>
      <c r="NBC147" s="509"/>
      <c r="NBD147" s="509"/>
      <c r="NBE147" s="509"/>
      <c r="NBF147" s="509"/>
      <c r="NBG147" s="509"/>
      <c r="NBH147" s="509"/>
      <c r="NBI147" s="509"/>
      <c r="NBJ147" s="509"/>
      <c r="NBK147" s="509"/>
      <c r="NBL147" s="509"/>
      <c r="NBM147" s="509"/>
      <c r="NBN147" s="509"/>
      <c r="NBO147" s="509"/>
      <c r="NBP147" s="509"/>
      <c r="NBQ147" s="509"/>
      <c r="NBR147" s="509"/>
      <c r="NBS147" s="509"/>
      <c r="NBT147" s="509"/>
      <c r="NBU147" s="509"/>
      <c r="NBV147" s="509"/>
      <c r="NBW147" s="509"/>
      <c r="NBX147" s="509"/>
      <c r="NBY147" s="509"/>
      <c r="NBZ147" s="509"/>
      <c r="NCA147" s="509"/>
      <c r="NCB147" s="509"/>
      <c r="NCC147" s="509"/>
      <c r="NCD147" s="509"/>
      <c r="NCE147" s="509"/>
      <c r="NCF147" s="509"/>
      <c r="NCG147" s="509"/>
      <c r="NCH147" s="509"/>
      <c r="NCI147" s="509"/>
      <c r="NCJ147" s="509"/>
      <c r="NCK147" s="509"/>
      <c r="NCL147" s="509"/>
      <c r="NCM147" s="509"/>
      <c r="NCN147" s="509"/>
      <c r="NCO147" s="509"/>
      <c r="NCP147" s="509"/>
      <c r="NCQ147" s="509"/>
      <c r="NCR147" s="509"/>
      <c r="NCS147" s="509"/>
      <c r="NCT147" s="509"/>
      <c r="NCU147" s="509"/>
      <c r="NCV147" s="509"/>
      <c r="NCW147" s="509"/>
      <c r="NCX147" s="509"/>
      <c r="NCY147" s="509"/>
      <c r="NCZ147" s="509"/>
      <c r="NDA147" s="509"/>
      <c r="NDB147" s="509"/>
      <c r="NDC147" s="509"/>
      <c r="NDD147" s="509"/>
      <c r="NDE147" s="509"/>
      <c r="NDF147" s="509"/>
      <c r="NDG147" s="509"/>
      <c r="NDH147" s="509"/>
      <c r="NDI147" s="509"/>
      <c r="NDJ147" s="509"/>
      <c r="NDK147" s="509"/>
      <c r="NDL147" s="509"/>
      <c r="NDM147" s="509"/>
      <c r="NDN147" s="509"/>
      <c r="NDO147" s="509"/>
      <c r="NDP147" s="509"/>
      <c r="NDQ147" s="509"/>
      <c r="NDR147" s="509"/>
      <c r="NDS147" s="509"/>
      <c r="NDT147" s="509"/>
      <c r="NDU147" s="509"/>
      <c r="NDV147" s="509"/>
      <c r="NDW147" s="509"/>
      <c r="NDX147" s="509"/>
      <c r="NDY147" s="509"/>
      <c r="NDZ147" s="509"/>
      <c r="NEA147" s="509"/>
      <c r="NEB147" s="509"/>
      <c r="NEC147" s="509"/>
      <c r="NED147" s="509"/>
      <c r="NEE147" s="509"/>
      <c r="NEF147" s="509"/>
      <c r="NEG147" s="509"/>
      <c r="NEH147" s="509"/>
      <c r="NEI147" s="509"/>
      <c r="NEJ147" s="509"/>
      <c r="NEK147" s="509"/>
      <c r="NEL147" s="509"/>
      <c r="NEM147" s="509"/>
      <c r="NEN147" s="509"/>
      <c r="NEO147" s="509"/>
      <c r="NEP147" s="509"/>
      <c r="NEQ147" s="509"/>
      <c r="NER147" s="509"/>
      <c r="NES147" s="509"/>
      <c r="NET147" s="509"/>
      <c r="NEU147" s="509"/>
      <c r="NEV147" s="509"/>
      <c r="NEW147" s="509"/>
      <c r="NEX147" s="509"/>
      <c r="NEY147" s="509"/>
      <c r="NEZ147" s="509"/>
      <c r="NFA147" s="509"/>
      <c r="NFB147" s="509"/>
      <c r="NFC147" s="509"/>
      <c r="NFD147" s="509"/>
      <c r="NFE147" s="509"/>
      <c r="NFF147" s="509"/>
      <c r="NFG147" s="509"/>
      <c r="NFH147" s="509"/>
      <c r="NFI147" s="509"/>
      <c r="NFJ147" s="509"/>
      <c r="NFK147" s="509"/>
      <c r="NFL147" s="509"/>
      <c r="NFM147" s="509"/>
      <c r="NFN147" s="509"/>
      <c r="NFO147" s="509"/>
      <c r="NFP147" s="509"/>
      <c r="NFQ147" s="509"/>
      <c r="NFR147" s="509"/>
      <c r="NFS147" s="509"/>
      <c r="NFT147" s="509"/>
      <c r="NFU147" s="509"/>
      <c r="NFV147" s="509"/>
      <c r="NFW147" s="509"/>
      <c r="NFX147" s="509"/>
      <c r="NFY147" s="509"/>
      <c r="NFZ147" s="509"/>
      <c r="NGA147" s="509"/>
      <c r="NGB147" s="509"/>
      <c r="NGC147" s="509"/>
      <c r="NGD147" s="509"/>
      <c r="NGE147" s="509"/>
      <c r="NGF147" s="509"/>
      <c r="NGG147" s="509"/>
      <c r="NGH147" s="509"/>
      <c r="NGI147" s="509"/>
      <c r="NGJ147" s="509"/>
      <c r="NGK147" s="509"/>
      <c r="NGL147" s="509"/>
      <c r="NGM147" s="509"/>
      <c r="NGN147" s="509"/>
      <c r="NGO147" s="509"/>
      <c r="NGP147" s="509"/>
      <c r="NGQ147" s="509"/>
      <c r="NGR147" s="509"/>
      <c r="NGS147" s="509"/>
      <c r="NGT147" s="509"/>
      <c r="NGU147" s="509"/>
      <c r="NGV147" s="509"/>
      <c r="NGW147" s="509"/>
      <c r="NGX147" s="509"/>
      <c r="NGY147" s="509"/>
      <c r="NGZ147" s="509"/>
      <c r="NHA147" s="509"/>
      <c r="NHB147" s="509"/>
      <c r="NHC147" s="509"/>
      <c r="NHD147" s="509"/>
      <c r="NHE147" s="509"/>
      <c r="NHF147" s="509"/>
      <c r="NHG147" s="509"/>
      <c r="NHH147" s="509"/>
      <c r="NHI147" s="509"/>
      <c r="NHJ147" s="509"/>
      <c r="NHK147" s="509"/>
      <c r="NHL147" s="509"/>
      <c r="NHM147" s="509"/>
      <c r="NHN147" s="509"/>
      <c r="NHO147" s="509"/>
      <c r="NHP147" s="509"/>
      <c r="NHQ147" s="509"/>
      <c r="NHR147" s="509"/>
      <c r="NHS147" s="509"/>
      <c r="NHT147" s="509"/>
      <c r="NHU147" s="509"/>
      <c r="NHV147" s="509"/>
      <c r="NHW147" s="509"/>
      <c r="NHX147" s="509"/>
      <c r="NHY147" s="509"/>
      <c r="NHZ147" s="509"/>
      <c r="NIA147" s="509"/>
      <c r="NIB147" s="509"/>
      <c r="NIC147" s="509"/>
      <c r="NID147" s="509"/>
      <c r="NIE147" s="509"/>
      <c r="NIF147" s="509"/>
      <c r="NIG147" s="509"/>
      <c r="NIH147" s="509"/>
      <c r="NII147" s="509"/>
      <c r="NIJ147" s="509"/>
      <c r="NIK147" s="509"/>
      <c r="NIL147" s="509"/>
      <c r="NIM147" s="509"/>
      <c r="NIN147" s="509"/>
      <c r="NIO147" s="509"/>
      <c r="NIP147" s="509"/>
      <c r="NIQ147" s="509"/>
      <c r="NIR147" s="509"/>
      <c r="NIS147" s="509"/>
      <c r="NIT147" s="509"/>
      <c r="NIU147" s="509"/>
      <c r="NIV147" s="509"/>
      <c r="NIW147" s="509"/>
      <c r="NIX147" s="509"/>
      <c r="NIY147" s="509"/>
      <c r="NIZ147" s="509"/>
      <c r="NJA147" s="509"/>
      <c r="NJB147" s="509"/>
      <c r="NJC147" s="509"/>
      <c r="NJD147" s="509"/>
      <c r="NJE147" s="509"/>
      <c r="NJF147" s="509"/>
      <c r="NJG147" s="509"/>
      <c r="NJH147" s="509"/>
      <c r="NJI147" s="509"/>
      <c r="NJJ147" s="509"/>
      <c r="NJK147" s="509"/>
      <c r="NJL147" s="509"/>
      <c r="NJM147" s="509"/>
      <c r="NJN147" s="509"/>
      <c r="NJO147" s="509"/>
      <c r="NJP147" s="509"/>
      <c r="NJQ147" s="509"/>
      <c r="NJR147" s="509"/>
      <c r="NJS147" s="509"/>
      <c r="NJT147" s="509"/>
      <c r="NJU147" s="509"/>
      <c r="NJV147" s="509"/>
      <c r="NJW147" s="509"/>
      <c r="NJX147" s="509"/>
      <c r="NJY147" s="509"/>
      <c r="NJZ147" s="509"/>
      <c r="NKA147" s="509"/>
      <c r="NKB147" s="509"/>
      <c r="NKC147" s="509"/>
      <c r="NKD147" s="509"/>
      <c r="NKE147" s="509"/>
      <c r="NKF147" s="509"/>
      <c r="NKG147" s="509"/>
      <c r="NKH147" s="509"/>
      <c r="NKI147" s="509"/>
      <c r="NKJ147" s="509"/>
      <c r="NKK147" s="509"/>
      <c r="NKL147" s="509"/>
      <c r="NKM147" s="509"/>
      <c r="NKN147" s="509"/>
      <c r="NKO147" s="509"/>
      <c r="NKP147" s="509"/>
      <c r="NKQ147" s="509"/>
      <c r="NKR147" s="509"/>
      <c r="NKS147" s="509"/>
      <c r="NKT147" s="509"/>
      <c r="NKU147" s="509"/>
      <c r="NKV147" s="509"/>
      <c r="NKW147" s="509"/>
      <c r="NKX147" s="509"/>
      <c r="NKY147" s="509"/>
      <c r="NKZ147" s="509"/>
      <c r="NLA147" s="509"/>
      <c r="NLB147" s="509"/>
      <c r="NLC147" s="509"/>
      <c r="NLD147" s="509"/>
      <c r="NLE147" s="509"/>
      <c r="NLF147" s="509"/>
      <c r="NLG147" s="509"/>
      <c r="NLH147" s="509"/>
      <c r="NLI147" s="509"/>
      <c r="NLJ147" s="509"/>
      <c r="NLK147" s="509"/>
      <c r="NLL147" s="509"/>
      <c r="NLM147" s="509"/>
      <c r="NLN147" s="509"/>
      <c r="NLO147" s="509"/>
      <c r="NLP147" s="509"/>
      <c r="NLQ147" s="509"/>
      <c r="NLR147" s="509"/>
      <c r="NLS147" s="509"/>
      <c r="NLT147" s="509"/>
      <c r="NLU147" s="509"/>
      <c r="NLV147" s="509"/>
      <c r="NLW147" s="509"/>
      <c r="NLX147" s="509"/>
      <c r="NLY147" s="509"/>
      <c r="NLZ147" s="509"/>
      <c r="NMA147" s="509"/>
      <c r="NMB147" s="509"/>
      <c r="NMC147" s="509"/>
      <c r="NMD147" s="509"/>
      <c r="NME147" s="509"/>
      <c r="NMF147" s="509"/>
      <c r="NMG147" s="509"/>
      <c r="NMH147" s="509"/>
      <c r="NMI147" s="509"/>
      <c r="NMJ147" s="509"/>
      <c r="NMK147" s="509"/>
      <c r="NML147" s="509"/>
      <c r="NMM147" s="509"/>
      <c r="NMN147" s="509"/>
      <c r="NMO147" s="509"/>
      <c r="NMP147" s="509"/>
      <c r="NMQ147" s="509"/>
      <c r="NMR147" s="509"/>
      <c r="NMS147" s="509"/>
      <c r="NMT147" s="509"/>
      <c r="NMU147" s="509"/>
      <c r="NMV147" s="509"/>
      <c r="NMW147" s="509"/>
      <c r="NMX147" s="509"/>
      <c r="NMY147" s="509"/>
      <c r="NMZ147" s="509"/>
      <c r="NNA147" s="509"/>
      <c r="NNB147" s="509"/>
      <c r="NNC147" s="509"/>
      <c r="NND147" s="509"/>
      <c r="NNE147" s="509"/>
      <c r="NNF147" s="509"/>
      <c r="NNG147" s="509"/>
      <c r="NNH147" s="509"/>
      <c r="NNI147" s="509"/>
      <c r="NNJ147" s="509"/>
      <c r="NNK147" s="509"/>
      <c r="NNL147" s="509"/>
      <c r="NNM147" s="509"/>
      <c r="NNN147" s="509"/>
      <c r="NNO147" s="509"/>
      <c r="NNP147" s="509"/>
      <c r="NNQ147" s="509"/>
      <c r="NNR147" s="509"/>
      <c r="NNS147" s="509"/>
      <c r="NNT147" s="509"/>
      <c r="NNU147" s="509"/>
      <c r="NNV147" s="509"/>
      <c r="NNW147" s="509"/>
      <c r="NNX147" s="509"/>
      <c r="NNY147" s="509"/>
      <c r="NNZ147" s="509"/>
      <c r="NOA147" s="509"/>
      <c r="NOB147" s="509"/>
      <c r="NOC147" s="509"/>
      <c r="NOD147" s="509"/>
      <c r="NOE147" s="509"/>
      <c r="NOF147" s="509"/>
      <c r="NOG147" s="509"/>
      <c r="NOH147" s="509"/>
      <c r="NOI147" s="509"/>
      <c r="NOJ147" s="509"/>
      <c r="NOK147" s="509"/>
      <c r="NOL147" s="509"/>
      <c r="NOM147" s="509"/>
      <c r="NON147" s="509"/>
      <c r="NOO147" s="509"/>
      <c r="NOP147" s="509"/>
      <c r="NOQ147" s="509"/>
      <c r="NOR147" s="509"/>
      <c r="NOS147" s="509"/>
      <c r="NOT147" s="509"/>
      <c r="NOU147" s="509"/>
      <c r="NOV147" s="509"/>
      <c r="NOW147" s="509"/>
      <c r="NOX147" s="509"/>
      <c r="NOY147" s="509"/>
      <c r="NOZ147" s="509"/>
      <c r="NPA147" s="509"/>
      <c r="NPB147" s="509"/>
      <c r="NPC147" s="509"/>
      <c r="NPD147" s="509"/>
      <c r="NPE147" s="509"/>
      <c r="NPF147" s="509"/>
      <c r="NPG147" s="509"/>
      <c r="NPH147" s="509"/>
      <c r="NPI147" s="509"/>
      <c r="NPJ147" s="509"/>
      <c r="NPK147" s="509"/>
      <c r="NPL147" s="509"/>
      <c r="NPM147" s="509"/>
      <c r="NPN147" s="509"/>
      <c r="NPO147" s="509"/>
      <c r="NPP147" s="509"/>
      <c r="NPQ147" s="509"/>
      <c r="NPR147" s="509"/>
      <c r="NPS147" s="509"/>
      <c r="NPT147" s="509"/>
      <c r="NPU147" s="509"/>
      <c r="NPV147" s="509"/>
      <c r="NPW147" s="509"/>
      <c r="NPX147" s="509"/>
      <c r="NPY147" s="509"/>
      <c r="NPZ147" s="509"/>
      <c r="NQA147" s="509"/>
      <c r="NQB147" s="509"/>
      <c r="NQC147" s="509"/>
      <c r="NQD147" s="509"/>
      <c r="NQE147" s="509"/>
      <c r="NQF147" s="509"/>
      <c r="NQG147" s="509"/>
      <c r="NQH147" s="509"/>
      <c r="NQI147" s="509"/>
      <c r="NQJ147" s="509"/>
      <c r="NQK147" s="509"/>
      <c r="NQL147" s="509"/>
      <c r="NQM147" s="509"/>
      <c r="NQN147" s="509"/>
      <c r="NQO147" s="509"/>
      <c r="NQP147" s="509"/>
      <c r="NQQ147" s="509"/>
      <c r="NQR147" s="509"/>
      <c r="NQS147" s="509"/>
      <c r="NQT147" s="509"/>
      <c r="NQU147" s="509"/>
      <c r="NQV147" s="509"/>
      <c r="NQW147" s="509"/>
      <c r="NQX147" s="509"/>
      <c r="NQY147" s="509"/>
      <c r="NQZ147" s="509"/>
      <c r="NRA147" s="509"/>
      <c r="NRB147" s="509"/>
      <c r="NRC147" s="509"/>
      <c r="NRD147" s="509"/>
      <c r="NRE147" s="509"/>
      <c r="NRF147" s="509"/>
      <c r="NRG147" s="509"/>
      <c r="NRH147" s="509"/>
      <c r="NRI147" s="509"/>
      <c r="NRJ147" s="509"/>
      <c r="NRK147" s="509"/>
      <c r="NRL147" s="509"/>
      <c r="NRM147" s="509"/>
      <c r="NRN147" s="509"/>
      <c r="NRO147" s="509"/>
      <c r="NRP147" s="509"/>
      <c r="NRQ147" s="509"/>
      <c r="NRR147" s="509"/>
      <c r="NRS147" s="509"/>
      <c r="NRT147" s="509"/>
      <c r="NRU147" s="509"/>
      <c r="NRV147" s="509"/>
      <c r="NRW147" s="509"/>
      <c r="NRX147" s="509"/>
      <c r="NRY147" s="509"/>
      <c r="NRZ147" s="509"/>
      <c r="NSA147" s="509"/>
      <c r="NSB147" s="509"/>
      <c r="NSC147" s="509"/>
      <c r="NSD147" s="509"/>
      <c r="NSE147" s="509"/>
      <c r="NSF147" s="509"/>
      <c r="NSG147" s="509"/>
      <c r="NSH147" s="509"/>
      <c r="NSI147" s="509"/>
      <c r="NSJ147" s="509"/>
      <c r="NSK147" s="509"/>
      <c r="NSL147" s="509"/>
      <c r="NSM147" s="509"/>
      <c r="NSN147" s="509"/>
      <c r="NSO147" s="509"/>
      <c r="NSP147" s="509"/>
      <c r="NSQ147" s="509"/>
      <c r="NSR147" s="509"/>
      <c r="NSS147" s="509"/>
      <c r="NST147" s="509"/>
      <c r="NSU147" s="509"/>
      <c r="NSV147" s="509"/>
      <c r="NSW147" s="509"/>
      <c r="NSX147" s="509"/>
      <c r="NSY147" s="509"/>
      <c r="NSZ147" s="509"/>
      <c r="NTA147" s="509"/>
      <c r="NTB147" s="509"/>
      <c r="NTC147" s="509"/>
      <c r="NTD147" s="509"/>
      <c r="NTE147" s="509"/>
      <c r="NTF147" s="509"/>
      <c r="NTG147" s="509"/>
      <c r="NTH147" s="509"/>
      <c r="NTI147" s="509"/>
      <c r="NTJ147" s="509"/>
      <c r="NTK147" s="509"/>
      <c r="NTL147" s="509"/>
      <c r="NTM147" s="509"/>
      <c r="NTN147" s="509"/>
      <c r="NTO147" s="509"/>
      <c r="NTP147" s="509"/>
      <c r="NTQ147" s="509"/>
      <c r="NTR147" s="509"/>
      <c r="NTS147" s="509"/>
      <c r="NTT147" s="509"/>
      <c r="NTU147" s="509"/>
      <c r="NTV147" s="509"/>
      <c r="NTW147" s="509"/>
      <c r="NTX147" s="509"/>
      <c r="NTY147" s="509"/>
      <c r="NTZ147" s="509"/>
      <c r="NUA147" s="509"/>
      <c r="NUB147" s="509"/>
      <c r="NUC147" s="509"/>
      <c r="NUD147" s="509"/>
      <c r="NUE147" s="509"/>
      <c r="NUF147" s="509"/>
      <c r="NUG147" s="509"/>
      <c r="NUH147" s="509"/>
      <c r="NUI147" s="509"/>
      <c r="NUJ147" s="509"/>
      <c r="NUK147" s="509"/>
      <c r="NUL147" s="509"/>
      <c r="NUM147" s="509"/>
      <c r="NUN147" s="509"/>
      <c r="NUO147" s="509"/>
      <c r="NUP147" s="509"/>
      <c r="NUQ147" s="509"/>
      <c r="NUR147" s="509"/>
      <c r="NUS147" s="509"/>
      <c r="NUT147" s="509"/>
      <c r="NUU147" s="509"/>
      <c r="NUV147" s="509"/>
      <c r="NUW147" s="509"/>
      <c r="NUX147" s="509"/>
      <c r="NUY147" s="509"/>
      <c r="NUZ147" s="509"/>
      <c r="NVA147" s="509"/>
      <c r="NVB147" s="509"/>
      <c r="NVC147" s="509"/>
      <c r="NVD147" s="509"/>
      <c r="NVE147" s="509"/>
      <c r="NVF147" s="509"/>
      <c r="NVG147" s="509"/>
      <c r="NVH147" s="509"/>
      <c r="NVI147" s="509"/>
      <c r="NVJ147" s="509"/>
      <c r="NVK147" s="509"/>
      <c r="NVL147" s="509"/>
      <c r="NVM147" s="509"/>
      <c r="NVN147" s="509"/>
      <c r="NVO147" s="509"/>
      <c r="NVP147" s="509"/>
      <c r="NVQ147" s="509"/>
      <c r="NVR147" s="509"/>
      <c r="NVS147" s="509"/>
      <c r="NVT147" s="509"/>
      <c r="NVU147" s="509"/>
      <c r="NVV147" s="509"/>
      <c r="NVW147" s="509"/>
      <c r="NVX147" s="509"/>
      <c r="NVY147" s="509"/>
      <c r="NVZ147" s="509"/>
      <c r="NWA147" s="509"/>
      <c r="NWB147" s="509"/>
      <c r="NWC147" s="509"/>
      <c r="NWD147" s="509"/>
      <c r="NWE147" s="509"/>
      <c r="NWF147" s="509"/>
      <c r="NWG147" s="509"/>
      <c r="NWH147" s="509"/>
      <c r="NWI147" s="509"/>
      <c r="NWJ147" s="509"/>
      <c r="NWK147" s="509"/>
      <c r="NWL147" s="509"/>
      <c r="NWM147" s="509"/>
      <c r="NWN147" s="509"/>
      <c r="NWO147" s="509"/>
      <c r="NWP147" s="509"/>
      <c r="NWQ147" s="509"/>
      <c r="NWR147" s="509"/>
      <c r="NWS147" s="509"/>
      <c r="NWT147" s="509"/>
      <c r="NWU147" s="509"/>
      <c r="NWV147" s="509"/>
      <c r="NWW147" s="509"/>
      <c r="NWX147" s="509"/>
      <c r="NWY147" s="509"/>
      <c r="NWZ147" s="509"/>
      <c r="NXA147" s="509"/>
      <c r="NXB147" s="509"/>
      <c r="NXC147" s="509"/>
      <c r="NXD147" s="509"/>
      <c r="NXE147" s="509"/>
      <c r="NXF147" s="509"/>
      <c r="NXG147" s="509"/>
      <c r="NXH147" s="509"/>
      <c r="NXI147" s="509"/>
      <c r="NXJ147" s="509"/>
      <c r="NXK147" s="509"/>
      <c r="NXL147" s="509"/>
      <c r="NXM147" s="509"/>
      <c r="NXN147" s="509"/>
      <c r="NXO147" s="509"/>
      <c r="NXP147" s="509"/>
      <c r="NXQ147" s="509"/>
      <c r="NXR147" s="509"/>
      <c r="NXS147" s="509"/>
      <c r="NXT147" s="509"/>
      <c r="NXU147" s="509"/>
      <c r="NXV147" s="509"/>
      <c r="NXW147" s="509"/>
      <c r="NXX147" s="509"/>
      <c r="NXY147" s="509"/>
      <c r="NXZ147" s="509"/>
      <c r="NYA147" s="509"/>
      <c r="NYB147" s="509"/>
      <c r="NYC147" s="509"/>
      <c r="NYD147" s="509"/>
      <c r="NYE147" s="509"/>
      <c r="NYF147" s="509"/>
      <c r="NYG147" s="509"/>
      <c r="NYH147" s="509"/>
      <c r="NYI147" s="509"/>
      <c r="NYJ147" s="509"/>
      <c r="NYK147" s="509"/>
      <c r="NYL147" s="509"/>
      <c r="NYM147" s="509"/>
      <c r="NYN147" s="509"/>
      <c r="NYO147" s="509"/>
      <c r="NYP147" s="509"/>
      <c r="NYQ147" s="509"/>
      <c r="NYR147" s="509"/>
      <c r="NYS147" s="509"/>
      <c r="NYT147" s="509"/>
      <c r="NYU147" s="509"/>
      <c r="NYV147" s="509"/>
      <c r="NYW147" s="509"/>
      <c r="NYX147" s="509"/>
      <c r="NYY147" s="509"/>
      <c r="NYZ147" s="509"/>
      <c r="NZA147" s="509"/>
      <c r="NZB147" s="509"/>
      <c r="NZC147" s="509"/>
      <c r="NZD147" s="509"/>
      <c r="NZE147" s="509"/>
      <c r="NZF147" s="509"/>
      <c r="NZG147" s="509"/>
      <c r="NZH147" s="509"/>
      <c r="NZI147" s="509"/>
      <c r="NZJ147" s="509"/>
      <c r="NZK147" s="509"/>
      <c r="NZL147" s="509"/>
      <c r="NZM147" s="509"/>
      <c r="NZN147" s="509"/>
      <c r="NZO147" s="509"/>
      <c r="NZP147" s="509"/>
      <c r="NZQ147" s="509"/>
      <c r="NZR147" s="509"/>
      <c r="NZS147" s="509"/>
      <c r="NZT147" s="509"/>
      <c r="NZU147" s="509"/>
      <c r="NZV147" s="509"/>
      <c r="NZW147" s="509"/>
      <c r="NZX147" s="509"/>
      <c r="NZY147" s="509"/>
      <c r="NZZ147" s="509"/>
      <c r="OAA147" s="509"/>
      <c r="OAB147" s="509"/>
      <c r="OAC147" s="509"/>
      <c r="OAD147" s="509"/>
      <c r="OAE147" s="509"/>
      <c r="OAF147" s="509"/>
      <c r="OAG147" s="509"/>
      <c r="OAH147" s="509"/>
      <c r="OAI147" s="509"/>
      <c r="OAJ147" s="509"/>
      <c r="OAK147" s="509"/>
      <c r="OAL147" s="509"/>
      <c r="OAM147" s="509"/>
      <c r="OAN147" s="509"/>
      <c r="OAO147" s="509"/>
      <c r="OAP147" s="509"/>
      <c r="OAQ147" s="509"/>
      <c r="OAR147" s="509"/>
      <c r="OAS147" s="509"/>
      <c r="OAT147" s="509"/>
      <c r="OAU147" s="509"/>
      <c r="OAV147" s="509"/>
      <c r="OAW147" s="509"/>
      <c r="OAX147" s="509"/>
      <c r="OAY147" s="509"/>
      <c r="OAZ147" s="509"/>
      <c r="OBA147" s="509"/>
      <c r="OBB147" s="509"/>
      <c r="OBC147" s="509"/>
      <c r="OBD147" s="509"/>
      <c r="OBE147" s="509"/>
      <c r="OBF147" s="509"/>
      <c r="OBG147" s="509"/>
      <c r="OBH147" s="509"/>
      <c r="OBI147" s="509"/>
      <c r="OBJ147" s="509"/>
      <c r="OBK147" s="509"/>
      <c r="OBL147" s="509"/>
      <c r="OBM147" s="509"/>
      <c r="OBN147" s="509"/>
      <c r="OBO147" s="509"/>
      <c r="OBP147" s="509"/>
      <c r="OBQ147" s="509"/>
      <c r="OBR147" s="509"/>
      <c r="OBS147" s="509"/>
      <c r="OBT147" s="509"/>
      <c r="OBU147" s="509"/>
      <c r="OBV147" s="509"/>
      <c r="OBW147" s="509"/>
      <c r="OBX147" s="509"/>
      <c r="OBY147" s="509"/>
      <c r="OBZ147" s="509"/>
      <c r="OCA147" s="509"/>
      <c r="OCB147" s="509"/>
      <c r="OCC147" s="509"/>
      <c r="OCD147" s="509"/>
      <c r="OCE147" s="509"/>
      <c r="OCF147" s="509"/>
      <c r="OCG147" s="509"/>
      <c r="OCH147" s="509"/>
      <c r="OCI147" s="509"/>
      <c r="OCJ147" s="509"/>
      <c r="OCK147" s="509"/>
      <c r="OCL147" s="509"/>
      <c r="OCM147" s="509"/>
      <c r="OCN147" s="509"/>
      <c r="OCO147" s="509"/>
      <c r="OCP147" s="509"/>
      <c r="OCQ147" s="509"/>
      <c r="OCR147" s="509"/>
      <c r="OCS147" s="509"/>
      <c r="OCT147" s="509"/>
      <c r="OCU147" s="509"/>
      <c r="OCV147" s="509"/>
      <c r="OCW147" s="509"/>
      <c r="OCX147" s="509"/>
      <c r="OCY147" s="509"/>
      <c r="OCZ147" s="509"/>
      <c r="ODA147" s="509"/>
      <c r="ODB147" s="509"/>
      <c r="ODC147" s="509"/>
      <c r="ODD147" s="509"/>
      <c r="ODE147" s="509"/>
      <c r="ODF147" s="509"/>
      <c r="ODG147" s="509"/>
      <c r="ODH147" s="509"/>
      <c r="ODI147" s="509"/>
      <c r="ODJ147" s="509"/>
      <c r="ODK147" s="509"/>
      <c r="ODL147" s="509"/>
      <c r="ODM147" s="509"/>
      <c r="ODN147" s="509"/>
      <c r="ODO147" s="509"/>
      <c r="ODP147" s="509"/>
      <c r="ODQ147" s="509"/>
      <c r="ODR147" s="509"/>
      <c r="ODS147" s="509"/>
      <c r="ODT147" s="509"/>
      <c r="ODU147" s="509"/>
      <c r="ODV147" s="509"/>
      <c r="ODW147" s="509"/>
      <c r="ODX147" s="509"/>
      <c r="ODY147" s="509"/>
      <c r="ODZ147" s="509"/>
      <c r="OEA147" s="509"/>
      <c r="OEB147" s="509"/>
      <c r="OEC147" s="509"/>
      <c r="OED147" s="509"/>
      <c r="OEE147" s="509"/>
      <c r="OEF147" s="509"/>
      <c r="OEG147" s="509"/>
      <c r="OEH147" s="509"/>
      <c r="OEI147" s="509"/>
      <c r="OEJ147" s="509"/>
      <c r="OEK147" s="509"/>
      <c r="OEL147" s="509"/>
      <c r="OEM147" s="509"/>
      <c r="OEN147" s="509"/>
      <c r="OEO147" s="509"/>
      <c r="OEP147" s="509"/>
      <c r="OEQ147" s="509"/>
      <c r="OER147" s="509"/>
      <c r="OES147" s="509"/>
      <c r="OET147" s="509"/>
      <c r="OEU147" s="509"/>
      <c r="OEV147" s="509"/>
      <c r="OEW147" s="509"/>
      <c r="OEX147" s="509"/>
      <c r="OEY147" s="509"/>
      <c r="OEZ147" s="509"/>
      <c r="OFA147" s="509"/>
      <c r="OFB147" s="509"/>
      <c r="OFC147" s="509"/>
      <c r="OFD147" s="509"/>
      <c r="OFE147" s="509"/>
      <c r="OFF147" s="509"/>
      <c r="OFG147" s="509"/>
      <c r="OFH147" s="509"/>
      <c r="OFI147" s="509"/>
      <c r="OFJ147" s="509"/>
      <c r="OFK147" s="509"/>
      <c r="OFL147" s="509"/>
      <c r="OFM147" s="509"/>
      <c r="OFN147" s="509"/>
      <c r="OFO147" s="509"/>
      <c r="OFP147" s="509"/>
      <c r="OFQ147" s="509"/>
      <c r="OFR147" s="509"/>
      <c r="OFS147" s="509"/>
      <c r="OFT147" s="509"/>
      <c r="OFU147" s="509"/>
      <c r="OFV147" s="509"/>
      <c r="OFW147" s="509"/>
      <c r="OFX147" s="509"/>
      <c r="OFY147" s="509"/>
      <c r="OFZ147" s="509"/>
      <c r="OGA147" s="509"/>
      <c r="OGB147" s="509"/>
      <c r="OGC147" s="509"/>
      <c r="OGD147" s="509"/>
      <c r="OGE147" s="509"/>
      <c r="OGF147" s="509"/>
      <c r="OGG147" s="509"/>
      <c r="OGH147" s="509"/>
      <c r="OGI147" s="509"/>
      <c r="OGJ147" s="509"/>
      <c r="OGK147" s="509"/>
      <c r="OGL147" s="509"/>
      <c r="OGM147" s="509"/>
      <c r="OGN147" s="509"/>
      <c r="OGO147" s="509"/>
      <c r="OGP147" s="509"/>
      <c r="OGQ147" s="509"/>
      <c r="OGR147" s="509"/>
      <c r="OGS147" s="509"/>
      <c r="OGT147" s="509"/>
      <c r="OGU147" s="509"/>
      <c r="OGV147" s="509"/>
      <c r="OGW147" s="509"/>
      <c r="OGX147" s="509"/>
      <c r="OGY147" s="509"/>
      <c r="OGZ147" s="509"/>
      <c r="OHA147" s="509"/>
      <c r="OHB147" s="509"/>
      <c r="OHC147" s="509"/>
      <c r="OHD147" s="509"/>
      <c r="OHE147" s="509"/>
      <c r="OHF147" s="509"/>
      <c r="OHG147" s="509"/>
      <c r="OHH147" s="509"/>
      <c r="OHI147" s="509"/>
      <c r="OHJ147" s="509"/>
      <c r="OHK147" s="509"/>
      <c r="OHL147" s="509"/>
      <c r="OHM147" s="509"/>
      <c r="OHN147" s="509"/>
      <c r="OHO147" s="509"/>
      <c r="OHP147" s="509"/>
      <c r="OHQ147" s="509"/>
      <c r="OHR147" s="509"/>
      <c r="OHS147" s="509"/>
      <c r="OHT147" s="509"/>
      <c r="OHU147" s="509"/>
      <c r="OHV147" s="509"/>
      <c r="OHW147" s="509"/>
      <c r="OHX147" s="509"/>
      <c r="OHY147" s="509"/>
      <c r="OHZ147" s="509"/>
      <c r="OIA147" s="509"/>
      <c r="OIB147" s="509"/>
      <c r="OIC147" s="509"/>
      <c r="OID147" s="509"/>
      <c r="OIE147" s="509"/>
      <c r="OIF147" s="509"/>
      <c r="OIG147" s="509"/>
      <c r="OIH147" s="509"/>
      <c r="OII147" s="509"/>
      <c r="OIJ147" s="509"/>
      <c r="OIK147" s="509"/>
      <c r="OIL147" s="509"/>
      <c r="OIM147" s="509"/>
      <c r="OIN147" s="509"/>
      <c r="OIO147" s="509"/>
      <c r="OIP147" s="509"/>
      <c r="OIQ147" s="509"/>
      <c r="OIR147" s="509"/>
      <c r="OIS147" s="509"/>
      <c r="OIT147" s="509"/>
      <c r="OIU147" s="509"/>
      <c r="OIV147" s="509"/>
      <c r="OIW147" s="509"/>
      <c r="OIX147" s="509"/>
      <c r="OIY147" s="509"/>
      <c r="OIZ147" s="509"/>
      <c r="OJA147" s="509"/>
      <c r="OJB147" s="509"/>
      <c r="OJC147" s="509"/>
      <c r="OJD147" s="509"/>
      <c r="OJE147" s="509"/>
      <c r="OJF147" s="509"/>
      <c r="OJG147" s="509"/>
      <c r="OJH147" s="509"/>
      <c r="OJI147" s="509"/>
      <c r="OJJ147" s="509"/>
      <c r="OJK147" s="509"/>
      <c r="OJL147" s="509"/>
      <c r="OJM147" s="509"/>
      <c r="OJN147" s="509"/>
      <c r="OJO147" s="509"/>
      <c r="OJP147" s="509"/>
      <c r="OJQ147" s="509"/>
      <c r="OJR147" s="509"/>
      <c r="OJS147" s="509"/>
      <c r="OJT147" s="509"/>
      <c r="OJU147" s="509"/>
      <c r="OJV147" s="509"/>
      <c r="OJW147" s="509"/>
      <c r="OJX147" s="509"/>
      <c r="OJY147" s="509"/>
      <c r="OJZ147" s="509"/>
      <c r="OKA147" s="509"/>
      <c r="OKB147" s="509"/>
      <c r="OKC147" s="509"/>
      <c r="OKD147" s="509"/>
      <c r="OKE147" s="509"/>
      <c r="OKF147" s="509"/>
      <c r="OKG147" s="509"/>
      <c r="OKH147" s="509"/>
      <c r="OKI147" s="509"/>
      <c r="OKJ147" s="509"/>
      <c r="OKK147" s="509"/>
      <c r="OKL147" s="509"/>
      <c r="OKM147" s="509"/>
      <c r="OKN147" s="509"/>
      <c r="OKO147" s="509"/>
      <c r="OKP147" s="509"/>
      <c r="OKQ147" s="509"/>
      <c r="OKR147" s="509"/>
      <c r="OKS147" s="509"/>
      <c r="OKT147" s="509"/>
      <c r="OKU147" s="509"/>
      <c r="OKV147" s="509"/>
      <c r="OKW147" s="509"/>
      <c r="OKX147" s="509"/>
      <c r="OKY147" s="509"/>
      <c r="OKZ147" s="509"/>
      <c r="OLA147" s="509"/>
      <c r="OLB147" s="509"/>
      <c r="OLC147" s="509"/>
      <c r="OLD147" s="509"/>
      <c r="OLE147" s="509"/>
      <c r="OLF147" s="509"/>
      <c r="OLG147" s="509"/>
      <c r="OLH147" s="509"/>
      <c r="OLI147" s="509"/>
      <c r="OLJ147" s="509"/>
      <c r="OLK147" s="509"/>
      <c r="OLL147" s="509"/>
      <c r="OLM147" s="509"/>
      <c r="OLN147" s="509"/>
      <c r="OLO147" s="509"/>
      <c r="OLP147" s="509"/>
      <c r="OLQ147" s="509"/>
      <c r="OLR147" s="509"/>
      <c r="OLS147" s="509"/>
      <c r="OLT147" s="509"/>
      <c r="OLU147" s="509"/>
      <c r="OLV147" s="509"/>
      <c r="OLW147" s="509"/>
      <c r="OLX147" s="509"/>
      <c r="OLY147" s="509"/>
      <c r="OLZ147" s="509"/>
      <c r="OMA147" s="509"/>
      <c r="OMB147" s="509"/>
      <c r="OMC147" s="509"/>
      <c r="OMD147" s="509"/>
      <c r="OME147" s="509"/>
      <c r="OMF147" s="509"/>
      <c r="OMG147" s="509"/>
      <c r="OMH147" s="509"/>
      <c r="OMI147" s="509"/>
      <c r="OMJ147" s="509"/>
      <c r="OMK147" s="509"/>
      <c r="OML147" s="509"/>
      <c r="OMM147" s="509"/>
      <c r="OMN147" s="509"/>
      <c r="OMO147" s="509"/>
      <c r="OMP147" s="509"/>
      <c r="OMQ147" s="509"/>
      <c r="OMR147" s="509"/>
      <c r="OMS147" s="509"/>
      <c r="OMT147" s="509"/>
      <c r="OMU147" s="509"/>
      <c r="OMV147" s="509"/>
      <c r="OMW147" s="509"/>
      <c r="OMX147" s="509"/>
      <c r="OMY147" s="509"/>
      <c r="OMZ147" s="509"/>
      <c r="ONA147" s="509"/>
      <c r="ONB147" s="509"/>
      <c r="ONC147" s="509"/>
      <c r="OND147" s="509"/>
      <c r="ONE147" s="509"/>
      <c r="ONF147" s="509"/>
      <c r="ONG147" s="509"/>
      <c r="ONH147" s="509"/>
      <c r="ONI147" s="509"/>
      <c r="ONJ147" s="509"/>
      <c r="ONK147" s="509"/>
      <c r="ONL147" s="509"/>
      <c r="ONM147" s="509"/>
      <c r="ONN147" s="509"/>
      <c r="ONO147" s="509"/>
      <c r="ONP147" s="509"/>
      <c r="ONQ147" s="509"/>
      <c r="ONR147" s="509"/>
      <c r="ONS147" s="509"/>
      <c r="ONT147" s="509"/>
      <c r="ONU147" s="509"/>
      <c r="ONV147" s="509"/>
      <c r="ONW147" s="509"/>
      <c r="ONX147" s="509"/>
      <c r="ONY147" s="509"/>
      <c r="ONZ147" s="509"/>
      <c r="OOA147" s="509"/>
      <c r="OOB147" s="509"/>
      <c r="OOC147" s="509"/>
      <c r="OOD147" s="509"/>
      <c r="OOE147" s="509"/>
      <c r="OOF147" s="509"/>
      <c r="OOG147" s="509"/>
      <c r="OOH147" s="509"/>
      <c r="OOI147" s="509"/>
      <c r="OOJ147" s="509"/>
      <c r="OOK147" s="509"/>
      <c r="OOL147" s="509"/>
      <c r="OOM147" s="509"/>
      <c r="OON147" s="509"/>
      <c r="OOO147" s="509"/>
      <c r="OOP147" s="509"/>
      <c r="OOQ147" s="509"/>
      <c r="OOR147" s="509"/>
      <c r="OOS147" s="509"/>
      <c r="OOT147" s="509"/>
      <c r="OOU147" s="509"/>
      <c r="OOV147" s="509"/>
      <c r="OOW147" s="509"/>
      <c r="OOX147" s="509"/>
      <c r="OOY147" s="509"/>
      <c r="OOZ147" s="509"/>
      <c r="OPA147" s="509"/>
      <c r="OPB147" s="509"/>
      <c r="OPC147" s="509"/>
      <c r="OPD147" s="509"/>
      <c r="OPE147" s="509"/>
      <c r="OPF147" s="509"/>
      <c r="OPG147" s="509"/>
      <c r="OPH147" s="509"/>
      <c r="OPI147" s="509"/>
      <c r="OPJ147" s="509"/>
      <c r="OPK147" s="509"/>
      <c r="OPL147" s="509"/>
      <c r="OPM147" s="509"/>
      <c r="OPN147" s="509"/>
      <c r="OPO147" s="509"/>
      <c r="OPP147" s="509"/>
      <c r="OPQ147" s="509"/>
      <c r="OPR147" s="509"/>
      <c r="OPS147" s="509"/>
      <c r="OPT147" s="509"/>
      <c r="OPU147" s="509"/>
      <c r="OPV147" s="509"/>
      <c r="OPW147" s="509"/>
      <c r="OPX147" s="509"/>
      <c r="OPY147" s="509"/>
      <c r="OPZ147" s="509"/>
      <c r="OQA147" s="509"/>
      <c r="OQB147" s="509"/>
      <c r="OQC147" s="509"/>
      <c r="OQD147" s="509"/>
      <c r="OQE147" s="509"/>
      <c r="OQF147" s="509"/>
      <c r="OQG147" s="509"/>
      <c r="OQH147" s="509"/>
      <c r="OQI147" s="509"/>
      <c r="OQJ147" s="509"/>
      <c r="OQK147" s="509"/>
      <c r="OQL147" s="509"/>
      <c r="OQM147" s="509"/>
      <c r="OQN147" s="509"/>
      <c r="OQO147" s="509"/>
      <c r="OQP147" s="509"/>
      <c r="OQQ147" s="509"/>
      <c r="OQR147" s="509"/>
      <c r="OQS147" s="509"/>
      <c r="OQT147" s="509"/>
      <c r="OQU147" s="509"/>
      <c r="OQV147" s="509"/>
      <c r="OQW147" s="509"/>
      <c r="OQX147" s="509"/>
      <c r="OQY147" s="509"/>
      <c r="OQZ147" s="509"/>
      <c r="ORA147" s="509"/>
      <c r="ORB147" s="509"/>
      <c r="ORC147" s="509"/>
      <c r="ORD147" s="509"/>
      <c r="ORE147" s="509"/>
      <c r="ORF147" s="509"/>
      <c r="ORG147" s="509"/>
      <c r="ORH147" s="509"/>
      <c r="ORI147" s="509"/>
      <c r="ORJ147" s="509"/>
      <c r="ORK147" s="509"/>
      <c r="ORL147" s="509"/>
      <c r="ORM147" s="509"/>
      <c r="ORN147" s="509"/>
      <c r="ORO147" s="509"/>
      <c r="ORP147" s="509"/>
      <c r="ORQ147" s="509"/>
      <c r="ORR147" s="509"/>
      <c r="ORS147" s="509"/>
      <c r="ORT147" s="509"/>
      <c r="ORU147" s="509"/>
      <c r="ORV147" s="509"/>
      <c r="ORW147" s="509"/>
      <c r="ORX147" s="509"/>
      <c r="ORY147" s="509"/>
      <c r="ORZ147" s="509"/>
      <c r="OSA147" s="509"/>
      <c r="OSB147" s="509"/>
      <c r="OSC147" s="509"/>
      <c r="OSD147" s="509"/>
      <c r="OSE147" s="509"/>
      <c r="OSF147" s="509"/>
      <c r="OSG147" s="509"/>
      <c r="OSH147" s="509"/>
      <c r="OSI147" s="509"/>
      <c r="OSJ147" s="509"/>
      <c r="OSK147" s="509"/>
      <c r="OSL147" s="509"/>
      <c r="OSM147" s="509"/>
      <c r="OSN147" s="509"/>
      <c r="OSO147" s="509"/>
      <c r="OSP147" s="509"/>
      <c r="OSQ147" s="509"/>
      <c r="OSR147" s="509"/>
      <c r="OSS147" s="509"/>
      <c r="OST147" s="509"/>
      <c r="OSU147" s="509"/>
      <c r="OSV147" s="509"/>
      <c r="OSW147" s="509"/>
      <c r="OSX147" s="509"/>
      <c r="OSY147" s="509"/>
      <c r="OSZ147" s="509"/>
      <c r="OTA147" s="509"/>
      <c r="OTB147" s="509"/>
      <c r="OTC147" s="509"/>
      <c r="OTD147" s="509"/>
      <c r="OTE147" s="509"/>
      <c r="OTF147" s="509"/>
      <c r="OTG147" s="509"/>
      <c r="OTH147" s="509"/>
      <c r="OTI147" s="509"/>
      <c r="OTJ147" s="509"/>
      <c r="OTK147" s="509"/>
      <c r="OTL147" s="509"/>
      <c r="OTM147" s="509"/>
      <c r="OTN147" s="509"/>
      <c r="OTO147" s="509"/>
      <c r="OTP147" s="509"/>
      <c r="OTQ147" s="509"/>
      <c r="OTR147" s="509"/>
      <c r="OTS147" s="509"/>
      <c r="OTT147" s="509"/>
      <c r="OTU147" s="509"/>
      <c r="OTV147" s="509"/>
      <c r="OTW147" s="509"/>
      <c r="OTX147" s="509"/>
      <c r="OTY147" s="509"/>
      <c r="OTZ147" s="509"/>
      <c r="OUA147" s="509"/>
      <c r="OUB147" s="509"/>
      <c r="OUC147" s="509"/>
      <c r="OUD147" s="509"/>
      <c r="OUE147" s="509"/>
      <c r="OUF147" s="509"/>
      <c r="OUG147" s="509"/>
      <c r="OUH147" s="509"/>
      <c r="OUI147" s="509"/>
      <c r="OUJ147" s="509"/>
      <c r="OUK147" s="509"/>
      <c r="OUL147" s="509"/>
      <c r="OUM147" s="509"/>
      <c r="OUN147" s="509"/>
      <c r="OUO147" s="509"/>
      <c r="OUP147" s="509"/>
      <c r="OUQ147" s="509"/>
      <c r="OUR147" s="509"/>
      <c r="OUS147" s="509"/>
      <c r="OUT147" s="509"/>
      <c r="OUU147" s="509"/>
      <c r="OUV147" s="509"/>
      <c r="OUW147" s="509"/>
      <c r="OUX147" s="509"/>
      <c r="OUY147" s="509"/>
      <c r="OUZ147" s="509"/>
      <c r="OVA147" s="509"/>
      <c r="OVB147" s="509"/>
      <c r="OVC147" s="509"/>
      <c r="OVD147" s="509"/>
      <c r="OVE147" s="509"/>
      <c r="OVF147" s="509"/>
      <c r="OVG147" s="509"/>
      <c r="OVH147" s="509"/>
      <c r="OVI147" s="509"/>
      <c r="OVJ147" s="509"/>
      <c r="OVK147" s="509"/>
      <c r="OVL147" s="509"/>
      <c r="OVM147" s="509"/>
      <c r="OVN147" s="509"/>
      <c r="OVO147" s="509"/>
      <c r="OVP147" s="509"/>
      <c r="OVQ147" s="509"/>
      <c r="OVR147" s="509"/>
      <c r="OVS147" s="509"/>
      <c r="OVT147" s="509"/>
      <c r="OVU147" s="509"/>
      <c r="OVV147" s="509"/>
      <c r="OVW147" s="509"/>
      <c r="OVX147" s="509"/>
      <c r="OVY147" s="509"/>
      <c r="OVZ147" s="509"/>
      <c r="OWA147" s="509"/>
      <c r="OWB147" s="509"/>
      <c r="OWC147" s="509"/>
      <c r="OWD147" s="509"/>
      <c r="OWE147" s="509"/>
      <c r="OWF147" s="509"/>
      <c r="OWG147" s="509"/>
      <c r="OWH147" s="509"/>
      <c r="OWI147" s="509"/>
      <c r="OWJ147" s="509"/>
      <c r="OWK147" s="509"/>
      <c r="OWL147" s="509"/>
      <c r="OWM147" s="509"/>
      <c r="OWN147" s="509"/>
      <c r="OWO147" s="509"/>
      <c r="OWP147" s="509"/>
      <c r="OWQ147" s="509"/>
      <c r="OWR147" s="509"/>
      <c r="OWS147" s="509"/>
      <c r="OWT147" s="509"/>
      <c r="OWU147" s="509"/>
      <c r="OWV147" s="509"/>
      <c r="OWW147" s="509"/>
      <c r="OWX147" s="509"/>
      <c r="OWY147" s="509"/>
      <c r="OWZ147" s="509"/>
      <c r="OXA147" s="509"/>
      <c r="OXB147" s="509"/>
      <c r="OXC147" s="509"/>
      <c r="OXD147" s="509"/>
      <c r="OXE147" s="509"/>
      <c r="OXF147" s="509"/>
      <c r="OXG147" s="509"/>
      <c r="OXH147" s="509"/>
      <c r="OXI147" s="509"/>
      <c r="OXJ147" s="509"/>
      <c r="OXK147" s="509"/>
      <c r="OXL147" s="509"/>
      <c r="OXM147" s="509"/>
      <c r="OXN147" s="509"/>
      <c r="OXO147" s="509"/>
      <c r="OXP147" s="509"/>
      <c r="OXQ147" s="509"/>
      <c r="OXR147" s="509"/>
      <c r="OXS147" s="509"/>
      <c r="OXT147" s="509"/>
      <c r="OXU147" s="509"/>
      <c r="OXV147" s="509"/>
      <c r="OXW147" s="509"/>
      <c r="OXX147" s="509"/>
      <c r="OXY147" s="509"/>
      <c r="OXZ147" s="509"/>
      <c r="OYA147" s="509"/>
      <c r="OYB147" s="509"/>
      <c r="OYC147" s="509"/>
      <c r="OYD147" s="509"/>
      <c r="OYE147" s="509"/>
      <c r="OYF147" s="509"/>
      <c r="OYG147" s="509"/>
      <c r="OYH147" s="509"/>
      <c r="OYI147" s="509"/>
      <c r="OYJ147" s="509"/>
      <c r="OYK147" s="509"/>
      <c r="OYL147" s="509"/>
      <c r="OYM147" s="509"/>
      <c r="OYN147" s="509"/>
      <c r="OYO147" s="509"/>
      <c r="OYP147" s="509"/>
      <c r="OYQ147" s="509"/>
      <c r="OYR147" s="509"/>
      <c r="OYS147" s="509"/>
      <c r="OYT147" s="509"/>
      <c r="OYU147" s="509"/>
      <c r="OYV147" s="509"/>
      <c r="OYW147" s="509"/>
      <c r="OYX147" s="509"/>
      <c r="OYY147" s="509"/>
      <c r="OYZ147" s="509"/>
      <c r="OZA147" s="509"/>
      <c r="OZB147" s="509"/>
      <c r="OZC147" s="509"/>
      <c r="OZD147" s="509"/>
      <c r="OZE147" s="509"/>
      <c r="OZF147" s="509"/>
      <c r="OZG147" s="509"/>
      <c r="OZH147" s="509"/>
      <c r="OZI147" s="509"/>
      <c r="OZJ147" s="509"/>
      <c r="OZK147" s="509"/>
      <c r="OZL147" s="509"/>
      <c r="OZM147" s="509"/>
      <c r="OZN147" s="509"/>
      <c r="OZO147" s="509"/>
      <c r="OZP147" s="509"/>
      <c r="OZQ147" s="509"/>
      <c r="OZR147" s="509"/>
      <c r="OZS147" s="509"/>
      <c r="OZT147" s="509"/>
      <c r="OZU147" s="509"/>
      <c r="OZV147" s="509"/>
      <c r="OZW147" s="509"/>
      <c r="OZX147" s="509"/>
      <c r="OZY147" s="509"/>
      <c r="OZZ147" s="509"/>
      <c r="PAA147" s="509"/>
      <c r="PAB147" s="509"/>
      <c r="PAC147" s="509"/>
      <c r="PAD147" s="509"/>
      <c r="PAE147" s="509"/>
      <c r="PAF147" s="509"/>
      <c r="PAG147" s="509"/>
      <c r="PAH147" s="509"/>
      <c r="PAI147" s="509"/>
      <c r="PAJ147" s="509"/>
      <c r="PAK147" s="509"/>
      <c r="PAL147" s="509"/>
      <c r="PAM147" s="509"/>
      <c r="PAN147" s="509"/>
      <c r="PAO147" s="509"/>
      <c r="PAP147" s="509"/>
      <c r="PAQ147" s="509"/>
      <c r="PAR147" s="509"/>
      <c r="PAS147" s="509"/>
      <c r="PAT147" s="509"/>
      <c r="PAU147" s="509"/>
      <c r="PAV147" s="509"/>
      <c r="PAW147" s="509"/>
      <c r="PAX147" s="509"/>
      <c r="PAY147" s="509"/>
      <c r="PAZ147" s="509"/>
      <c r="PBA147" s="509"/>
      <c r="PBB147" s="509"/>
      <c r="PBC147" s="509"/>
      <c r="PBD147" s="509"/>
      <c r="PBE147" s="509"/>
      <c r="PBF147" s="509"/>
      <c r="PBG147" s="509"/>
      <c r="PBH147" s="509"/>
      <c r="PBI147" s="509"/>
      <c r="PBJ147" s="509"/>
      <c r="PBK147" s="509"/>
      <c r="PBL147" s="509"/>
      <c r="PBM147" s="509"/>
      <c r="PBN147" s="509"/>
      <c r="PBO147" s="509"/>
      <c r="PBP147" s="509"/>
      <c r="PBQ147" s="509"/>
      <c r="PBR147" s="509"/>
      <c r="PBS147" s="509"/>
      <c r="PBT147" s="509"/>
      <c r="PBU147" s="509"/>
      <c r="PBV147" s="509"/>
      <c r="PBW147" s="509"/>
      <c r="PBX147" s="509"/>
      <c r="PBY147" s="509"/>
      <c r="PBZ147" s="509"/>
      <c r="PCA147" s="509"/>
      <c r="PCB147" s="509"/>
      <c r="PCC147" s="509"/>
      <c r="PCD147" s="509"/>
      <c r="PCE147" s="509"/>
      <c r="PCF147" s="509"/>
      <c r="PCG147" s="509"/>
      <c r="PCH147" s="509"/>
      <c r="PCI147" s="509"/>
      <c r="PCJ147" s="509"/>
      <c r="PCK147" s="509"/>
      <c r="PCL147" s="509"/>
      <c r="PCM147" s="509"/>
      <c r="PCN147" s="509"/>
      <c r="PCO147" s="509"/>
      <c r="PCP147" s="509"/>
      <c r="PCQ147" s="509"/>
      <c r="PCR147" s="509"/>
      <c r="PCS147" s="509"/>
      <c r="PCT147" s="509"/>
      <c r="PCU147" s="509"/>
      <c r="PCV147" s="509"/>
      <c r="PCW147" s="509"/>
      <c r="PCX147" s="509"/>
      <c r="PCY147" s="509"/>
      <c r="PCZ147" s="509"/>
      <c r="PDA147" s="509"/>
      <c r="PDB147" s="509"/>
      <c r="PDC147" s="509"/>
      <c r="PDD147" s="509"/>
      <c r="PDE147" s="509"/>
      <c r="PDF147" s="509"/>
      <c r="PDG147" s="509"/>
      <c r="PDH147" s="509"/>
      <c r="PDI147" s="509"/>
      <c r="PDJ147" s="509"/>
      <c r="PDK147" s="509"/>
      <c r="PDL147" s="509"/>
      <c r="PDM147" s="509"/>
      <c r="PDN147" s="509"/>
      <c r="PDO147" s="509"/>
      <c r="PDP147" s="509"/>
      <c r="PDQ147" s="509"/>
      <c r="PDR147" s="509"/>
      <c r="PDS147" s="509"/>
      <c r="PDT147" s="509"/>
      <c r="PDU147" s="509"/>
      <c r="PDV147" s="509"/>
      <c r="PDW147" s="509"/>
      <c r="PDX147" s="509"/>
      <c r="PDY147" s="509"/>
      <c r="PDZ147" s="509"/>
      <c r="PEA147" s="509"/>
      <c r="PEB147" s="509"/>
      <c r="PEC147" s="509"/>
      <c r="PED147" s="509"/>
      <c r="PEE147" s="509"/>
      <c r="PEF147" s="509"/>
      <c r="PEG147" s="509"/>
      <c r="PEH147" s="509"/>
      <c r="PEI147" s="509"/>
      <c r="PEJ147" s="509"/>
      <c r="PEK147" s="509"/>
      <c r="PEL147" s="509"/>
      <c r="PEM147" s="509"/>
      <c r="PEN147" s="509"/>
      <c r="PEO147" s="509"/>
      <c r="PEP147" s="509"/>
      <c r="PEQ147" s="509"/>
      <c r="PER147" s="509"/>
      <c r="PES147" s="509"/>
      <c r="PET147" s="509"/>
      <c r="PEU147" s="509"/>
      <c r="PEV147" s="509"/>
      <c r="PEW147" s="509"/>
      <c r="PEX147" s="509"/>
      <c r="PEY147" s="509"/>
      <c r="PEZ147" s="509"/>
      <c r="PFA147" s="509"/>
      <c r="PFB147" s="509"/>
      <c r="PFC147" s="509"/>
      <c r="PFD147" s="509"/>
      <c r="PFE147" s="509"/>
      <c r="PFF147" s="509"/>
      <c r="PFG147" s="509"/>
      <c r="PFH147" s="509"/>
      <c r="PFI147" s="509"/>
      <c r="PFJ147" s="509"/>
      <c r="PFK147" s="509"/>
      <c r="PFL147" s="509"/>
      <c r="PFM147" s="509"/>
      <c r="PFN147" s="509"/>
      <c r="PFO147" s="509"/>
      <c r="PFP147" s="509"/>
      <c r="PFQ147" s="509"/>
      <c r="PFR147" s="509"/>
      <c r="PFS147" s="509"/>
      <c r="PFT147" s="509"/>
      <c r="PFU147" s="509"/>
      <c r="PFV147" s="509"/>
      <c r="PFW147" s="509"/>
      <c r="PFX147" s="509"/>
      <c r="PFY147" s="509"/>
      <c r="PFZ147" s="509"/>
      <c r="PGA147" s="509"/>
      <c r="PGB147" s="509"/>
      <c r="PGC147" s="509"/>
      <c r="PGD147" s="509"/>
      <c r="PGE147" s="509"/>
      <c r="PGF147" s="509"/>
      <c r="PGG147" s="509"/>
      <c r="PGH147" s="509"/>
      <c r="PGI147" s="509"/>
      <c r="PGJ147" s="509"/>
      <c r="PGK147" s="509"/>
      <c r="PGL147" s="509"/>
      <c r="PGM147" s="509"/>
      <c r="PGN147" s="509"/>
      <c r="PGO147" s="509"/>
      <c r="PGP147" s="509"/>
      <c r="PGQ147" s="509"/>
      <c r="PGR147" s="509"/>
      <c r="PGS147" s="509"/>
      <c r="PGT147" s="509"/>
      <c r="PGU147" s="509"/>
      <c r="PGV147" s="509"/>
      <c r="PGW147" s="509"/>
      <c r="PGX147" s="509"/>
      <c r="PGY147" s="509"/>
      <c r="PGZ147" s="509"/>
      <c r="PHA147" s="509"/>
      <c r="PHB147" s="509"/>
      <c r="PHC147" s="509"/>
      <c r="PHD147" s="509"/>
      <c r="PHE147" s="509"/>
      <c r="PHF147" s="509"/>
      <c r="PHG147" s="509"/>
      <c r="PHH147" s="509"/>
      <c r="PHI147" s="509"/>
      <c r="PHJ147" s="509"/>
      <c r="PHK147" s="509"/>
      <c r="PHL147" s="509"/>
      <c r="PHM147" s="509"/>
      <c r="PHN147" s="509"/>
      <c r="PHO147" s="509"/>
      <c r="PHP147" s="509"/>
      <c r="PHQ147" s="509"/>
      <c r="PHR147" s="509"/>
      <c r="PHS147" s="509"/>
      <c r="PHT147" s="509"/>
      <c r="PHU147" s="509"/>
      <c r="PHV147" s="509"/>
      <c r="PHW147" s="509"/>
      <c r="PHX147" s="509"/>
      <c r="PHY147" s="509"/>
      <c r="PHZ147" s="509"/>
      <c r="PIA147" s="509"/>
      <c r="PIB147" s="509"/>
      <c r="PIC147" s="509"/>
      <c r="PID147" s="509"/>
      <c r="PIE147" s="509"/>
      <c r="PIF147" s="509"/>
      <c r="PIG147" s="509"/>
      <c r="PIH147" s="509"/>
      <c r="PII147" s="509"/>
      <c r="PIJ147" s="509"/>
      <c r="PIK147" s="509"/>
      <c r="PIL147" s="509"/>
      <c r="PIM147" s="509"/>
      <c r="PIN147" s="509"/>
      <c r="PIO147" s="509"/>
      <c r="PIP147" s="509"/>
      <c r="PIQ147" s="509"/>
      <c r="PIR147" s="509"/>
      <c r="PIS147" s="509"/>
      <c r="PIT147" s="509"/>
      <c r="PIU147" s="509"/>
      <c r="PIV147" s="509"/>
      <c r="PIW147" s="509"/>
      <c r="PIX147" s="509"/>
      <c r="PIY147" s="509"/>
      <c r="PIZ147" s="509"/>
      <c r="PJA147" s="509"/>
      <c r="PJB147" s="509"/>
      <c r="PJC147" s="509"/>
      <c r="PJD147" s="509"/>
      <c r="PJE147" s="509"/>
      <c r="PJF147" s="509"/>
      <c r="PJG147" s="509"/>
      <c r="PJH147" s="509"/>
      <c r="PJI147" s="509"/>
      <c r="PJJ147" s="509"/>
      <c r="PJK147" s="509"/>
      <c r="PJL147" s="509"/>
      <c r="PJM147" s="509"/>
      <c r="PJN147" s="509"/>
      <c r="PJO147" s="509"/>
      <c r="PJP147" s="509"/>
      <c r="PJQ147" s="509"/>
      <c r="PJR147" s="509"/>
      <c r="PJS147" s="509"/>
      <c r="PJT147" s="509"/>
      <c r="PJU147" s="509"/>
      <c r="PJV147" s="509"/>
      <c r="PJW147" s="509"/>
      <c r="PJX147" s="509"/>
      <c r="PJY147" s="509"/>
      <c r="PJZ147" s="509"/>
      <c r="PKA147" s="509"/>
      <c r="PKB147" s="509"/>
      <c r="PKC147" s="509"/>
      <c r="PKD147" s="509"/>
      <c r="PKE147" s="509"/>
      <c r="PKF147" s="509"/>
      <c r="PKG147" s="509"/>
      <c r="PKH147" s="509"/>
      <c r="PKI147" s="509"/>
      <c r="PKJ147" s="509"/>
      <c r="PKK147" s="509"/>
      <c r="PKL147" s="509"/>
      <c r="PKM147" s="509"/>
      <c r="PKN147" s="509"/>
      <c r="PKO147" s="509"/>
      <c r="PKP147" s="509"/>
      <c r="PKQ147" s="509"/>
      <c r="PKR147" s="509"/>
      <c r="PKS147" s="509"/>
      <c r="PKT147" s="509"/>
      <c r="PKU147" s="509"/>
      <c r="PKV147" s="509"/>
      <c r="PKW147" s="509"/>
      <c r="PKX147" s="509"/>
      <c r="PKY147" s="509"/>
      <c r="PKZ147" s="509"/>
      <c r="PLA147" s="509"/>
      <c r="PLB147" s="509"/>
      <c r="PLC147" s="509"/>
      <c r="PLD147" s="509"/>
      <c r="PLE147" s="509"/>
      <c r="PLF147" s="509"/>
      <c r="PLG147" s="509"/>
      <c r="PLH147" s="509"/>
      <c r="PLI147" s="509"/>
      <c r="PLJ147" s="509"/>
      <c r="PLK147" s="509"/>
      <c r="PLL147" s="509"/>
      <c r="PLM147" s="509"/>
      <c r="PLN147" s="509"/>
      <c r="PLO147" s="509"/>
      <c r="PLP147" s="509"/>
      <c r="PLQ147" s="509"/>
      <c r="PLR147" s="509"/>
      <c r="PLS147" s="509"/>
      <c r="PLT147" s="509"/>
      <c r="PLU147" s="509"/>
      <c r="PLV147" s="509"/>
      <c r="PLW147" s="509"/>
      <c r="PLX147" s="509"/>
      <c r="PLY147" s="509"/>
      <c r="PLZ147" s="509"/>
      <c r="PMA147" s="509"/>
      <c r="PMB147" s="509"/>
      <c r="PMC147" s="509"/>
      <c r="PMD147" s="509"/>
      <c r="PME147" s="509"/>
      <c r="PMF147" s="509"/>
      <c r="PMG147" s="509"/>
      <c r="PMH147" s="509"/>
      <c r="PMI147" s="509"/>
      <c r="PMJ147" s="509"/>
      <c r="PMK147" s="509"/>
      <c r="PML147" s="509"/>
      <c r="PMM147" s="509"/>
      <c r="PMN147" s="509"/>
      <c r="PMO147" s="509"/>
      <c r="PMP147" s="509"/>
      <c r="PMQ147" s="509"/>
      <c r="PMR147" s="509"/>
      <c r="PMS147" s="509"/>
      <c r="PMT147" s="509"/>
      <c r="PMU147" s="509"/>
      <c r="PMV147" s="509"/>
      <c r="PMW147" s="509"/>
      <c r="PMX147" s="509"/>
      <c r="PMY147" s="509"/>
      <c r="PMZ147" s="509"/>
      <c r="PNA147" s="509"/>
      <c r="PNB147" s="509"/>
      <c r="PNC147" s="509"/>
      <c r="PND147" s="509"/>
      <c r="PNE147" s="509"/>
      <c r="PNF147" s="509"/>
      <c r="PNG147" s="509"/>
      <c r="PNH147" s="509"/>
      <c r="PNI147" s="509"/>
      <c r="PNJ147" s="509"/>
      <c r="PNK147" s="509"/>
      <c r="PNL147" s="509"/>
      <c r="PNM147" s="509"/>
      <c r="PNN147" s="509"/>
      <c r="PNO147" s="509"/>
      <c r="PNP147" s="509"/>
      <c r="PNQ147" s="509"/>
      <c r="PNR147" s="509"/>
      <c r="PNS147" s="509"/>
      <c r="PNT147" s="509"/>
      <c r="PNU147" s="509"/>
      <c r="PNV147" s="509"/>
      <c r="PNW147" s="509"/>
      <c r="PNX147" s="509"/>
      <c r="PNY147" s="509"/>
      <c r="PNZ147" s="509"/>
      <c r="POA147" s="509"/>
      <c r="POB147" s="509"/>
      <c r="POC147" s="509"/>
      <c r="POD147" s="509"/>
      <c r="POE147" s="509"/>
      <c r="POF147" s="509"/>
      <c r="POG147" s="509"/>
      <c r="POH147" s="509"/>
      <c r="POI147" s="509"/>
      <c r="POJ147" s="509"/>
      <c r="POK147" s="509"/>
      <c r="POL147" s="509"/>
      <c r="POM147" s="509"/>
      <c r="PON147" s="509"/>
      <c r="POO147" s="509"/>
      <c r="POP147" s="509"/>
      <c r="POQ147" s="509"/>
      <c r="POR147" s="509"/>
      <c r="POS147" s="509"/>
      <c r="POT147" s="509"/>
      <c r="POU147" s="509"/>
      <c r="POV147" s="509"/>
      <c r="POW147" s="509"/>
      <c r="POX147" s="509"/>
      <c r="POY147" s="509"/>
      <c r="POZ147" s="509"/>
      <c r="PPA147" s="509"/>
      <c r="PPB147" s="509"/>
      <c r="PPC147" s="509"/>
      <c r="PPD147" s="509"/>
      <c r="PPE147" s="509"/>
      <c r="PPF147" s="509"/>
      <c r="PPG147" s="509"/>
      <c r="PPH147" s="509"/>
      <c r="PPI147" s="509"/>
      <c r="PPJ147" s="509"/>
      <c r="PPK147" s="509"/>
      <c r="PPL147" s="509"/>
      <c r="PPM147" s="509"/>
      <c r="PPN147" s="509"/>
      <c r="PPO147" s="509"/>
      <c r="PPP147" s="509"/>
      <c r="PPQ147" s="509"/>
      <c r="PPR147" s="509"/>
      <c r="PPS147" s="509"/>
      <c r="PPT147" s="509"/>
      <c r="PPU147" s="509"/>
      <c r="PPV147" s="509"/>
      <c r="PPW147" s="509"/>
      <c r="PPX147" s="509"/>
      <c r="PPY147" s="509"/>
      <c r="PPZ147" s="509"/>
      <c r="PQA147" s="509"/>
      <c r="PQB147" s="509"/>
      <c r="PQC147" s="509"/>
      <c r="PQD147" s="509"/>
      <c r="PQE147" s="509"/>
      <c r="PQF147" s="509"/>
      <c r="PQG147" s="509"/>
      <c r="PQH147" s="509"/>
      <c r="PQI147" s="509"/>
      <c r="PQJ147" s="509"/>
      <c r="PQK147" s="509"/>
      <c r="PQL147" s="509"/>
      <c r="PQM147" s="509"/>
      <c r="PQN147" s="509"/>
      <c r="PQO147" s="509"/>
      <c r="PQP147" s="509"/>
      <c r="PQQ147" s="509"/>
      <c r="PQR147" s="509"/>
      <c r="PQS147" s="509"/>
      <c r="PQT147" s="509"/>
      <c r="PQU147" s="509"/>
      <c r="PQV147" s="509"/>
      <c r="PQW147" s="509"/>
      <c r="PQX147" s="509"/>
      <c r="PQY147" s="509"/>
      <c r="PQZ147" s="509"/>
      <c r="PRA147" s="509"/>
      <c r="PRB147" s="509"/>
      <c r="PRC147" s="509"/>
      <c r="PRD147" s="509"/>
      <c r="PRE147" s="509"/>
      <c r="PRF147" s="509"/>
      <c r="PRG147" s="509"/>
      <c r="PRH147" s="509"/>
      <c r="PRI147" s="509"/>
      <c r="PRJ147" s="509"/>
      <c r="PRK147" s="509"/>
      <c r="PRL147" s="509"/>
      <c r="PRM147" s="509"/>
      <c r="PRN147" s="509"/>
      <c r="PRO147" s="509"/>
      <c r="PRP147" s="509"/>
      <c r="PRQ147" s="509"/>
      <c r="PRR147" s="509"/>
      <c r="PRS147" s="509"/>
      <c r="PRT147" s="509"/>
      <c r="PRU147" s="509"/>
      <c r="PRV147" s="509"/>
      <c r="PRW147" s="509"/>
      <c r="PRX147" s="509"/>
      <c r="PRY147" s="509"/>
      <c r="PRZ147" s="509"/>
      <c r="PSA147" s="509"/>
      <c r="PSB147" s="509"/>
      <c r="PSC147" s="509"/>
      <c r="PSD147" s="509"/>
      <c r="PSE147" s="509"/>
      <c r="PSF147" s="509"/>
      <c r="PSG147" s="509"/>
      <c r="PSH147" s="509"/>
      <c r="PSI147" s="509"/>
      <c r="PSJ147" s="509"/>
      <c r="PSK147" s="509"/>
      <c r="PSL147" s="509"/>
      <c r="PSM147" s="509"/>
      <c r="PSN147" s="509"/>
      <c r="PSO147" s="509"/>
      <c r="PSP147" s="509"/>
      <c r="PSQ147" s="509"/>
      <c r="PSR147" s="509"/>
      <c r="PSS147" s="509"/>
      <c r="PST147" s="509"/>
      <c r="PSU147" s="509"/>
      <c r="PSV147" s="509"/>
      <c r="PSW147" s="509"/>
      <c r="PSX147" s="509"/>
      <c r="PSY147" s="509"/>
      <c r="PSZ147" s="509"/>
      <c r="PTA147" s="509"/>
      <c r="PTB147" s="509"/>
      <c r="PTC147" s="509"/>
      <c r="PTD147" s="509"/>
      <c r="PTE147" s="509"/>
      <c r="PTF147" s="509"/>
      <c r="PTG147" s="509"/>
      <c r="PTH147" s="509"/>
      <c r="PTI147" s="509"/>
      <c r="PTJ147" s="509"/>
      <c r="PTK147" s="509"/>
      <c r="PTL147" s="509"/>
      <c r="PTM147" s="509"/>
      <c r="PTN147" s="509"/>
      <c r="PTO147" s="509"/>
      <c r="PTP147" s="509"/>
      <c r="PTQ147" s="509"/>
      <c r="PTR147" s="509"/>
      <c r="PTS147" s="509"/>
      <c r="PTT147" s="509"/>
      <c r="PTU147" s="509"/>
      <c r="PTV147" s="509"/>
      <c r="PTW147" s="509"/>
      <c r="PTX147" s="509"/>
      <c r="PTY147" s="509"/>
      <c r="PTZ147" s="509"/>
      <c r="PUA147" s="509"/>
      <c r="PUB147" s="509"/>
      <c r="PUC147" s="509"/>
      <c r="PUD147" s="509"/>
      <c r="PUE147" s="509"/>
      <c r="PUF147" s="509"/>
      <c r="PUG147" s="509"/>
      <c r="PUH147" s="509"/>
      <c r="PUI147" s="509"/>
      <c r="PUJ147" s="509"/>
      <c r="PUK147" s="509"/>
      <c r="PUL147" s="509"/>
      <c r="PUM147" s="509"/>
      <c r="PUN147" s="509"/>
      <c r="PUO147" s="509"/>
      <c r="PUP147" s="509"/>
      <c r="PUQ147" s="509"/>
      <c r="PUR147" s="509"/>
      <c r="PUS147" s="509"/>
      <c r="PUT147" s="509"/>
      <c r="PUU147" s="509"/>
      <c r="PUV147" s="509"/>
      <c r="PUW147" s="509"/>
      <c r="PUX147" s="509"/>
      <c r="PUY147" s="509"/>
      <c r="PUZ147" s="509"/>
      <c r="PVA147" s="509"/>
      <c r="PVB147" s="509"/>
      <c r="PVC147" s="509"/>
      <c r="PVD147" s="509"/>
      <c r="PVE147" s="509"/>
      <c r="PVF147" s="509"/>
      <c r="PVG147" s="509"/>
      <c r="PVH147" s="509"/>
      <c r="PVI147" s="509"/>
      <c r="PVJ147" s="509"/>
      <c r="PVK147" s="509"/>
      <c r="PVL147" s="509"/>
      <c r="PVM147" s="509"/>
      <c r="PVN147" s="509"/>
      <c r="PVO147" s="509"/>
      <c r="PVP147" s="509"/>
      <c r="PVQ147" s="509"/>
      <c r="PVR147" s="509"/>
      <c r="PVS147" s="509"/>
      <c r="PVT147" s="509"/>
      <c r="PVU147" s="509"/>
      <c r="PVV147" s="509"/>
      <c r="PVW147" s="509"/>
      <c r="PVX147" s="509"/>
      <c r="PVY147" s="509"/>
      <c r="PVZ147" s="509"/>
      <c r="PWA147" s="509"/>
      <c r="PWB147" s="509"/>
      <c r="PWC147" s="509"/>
      <c r="PWD147" s="509"/>
      <c r="PWE147" s="509"/>
      <c r="PWF147" s="509"/>
      <c r="PWG147" s="509"/>
      <c r="PWH147" s="509"/>
      <c r="PWI147" s="509"/>
      <c r="PWJ147" s="509"/>
      <c r="PWK147" s="509"/>
      <c r="PWL147" s="509"/>
      <c r="PWM147" s="509"/>
      <c r="PWN147" s="509"/>
      <c r="PWO147" s="509"/>
      <c r="PWP147" s="509"/>
      <c r="PWQ147" s="509"/>
      <c r="PWR147" s="509"/>
      <c r="PWS147" s="509"/>
      <c r="PWT147" s="509"/>
      <c r="PWU147" s="509"/>
      <c r="PWV147" s="509"/>
      <c r="PWW147" s="509"/>
      <c r="PWX147" s="509"/>
      <c r="PWY147" s="509"/>
      <c r="PWZ147" s="509"/>
      <c r="PXA147" s="509"/>
      <c r="PXB147" s="509"/>
      <c r="PXC147" s="509"/>
      <c r="PXD147" s="509"/>
      <c r="PXE147" s="509"/>
      <c r="PXF147" s="509"/>
      <c r="PXG147" s="509"/>
      <c r="PXH147" s="509"/>
      <c r="PXI147" s="509"/>
      <c r="PXJ147" s="509"/>
      <c r="PXK147" s="509"/>
      <c r="PXL147" s="509"/>
      <c r="PXM147" s="509"/>
      <c r="PXN147" s="509"/>
      <c r="PXO147" s="509"/>
      <c r="PXP147" s="509"/>
      <c r="PXQ147" s="509"/>
      <c r="PXR147" s="509"/>
      <c r="PXS147" s="509"/>
      <c r="PXT147" s="509"/>
      <c r="PXU147" s="509"/>
      <c r="PXV147" s="509"/>
      <c r="PXW147" s="509"/>
      <c r="PXX147" s="509"/>
      <c r="PXY147" s="509"/>
      <c r="PXZ147" s="509"/>
      <c r="PYA147" s="509"/>
      <c r="PYB147" s="509"/>
      <c r="PYC147" s="509"/>
      <c r="PYD147" s="509"/>
      <c r="PYE147" s="509"/>
      <c r="PYF147" s="509"/>
      <c r="PYG147" s="509"/>
      <c r="PYH147" s="509"/>
      <c r="PYI147" s="509"/>
      <c r="PYJ147" s="509"/>
      <c r="PYK147" s="509"/>
      <c r="PYL147" s="509"/>
      <c r="PYM147" s="509"/>
      <c r="PYN147" s="509"/>
      <c r="PYO147" s="509"/>
      <c r="PYP147" s="509"/>
      <c r="PYQ147" s="509"/>
      <c r="PYR147" s="509"/>
      <c r="PYS147" s="509"/>
      <c r="PYT147" s="509"/>
      <c r="PYU147" s="509"/>
      <c r="PYV147" s="509"/>
      <c r="PYW147" s="509"/>
      <c r="PYX147" s="509"/>
      <c r="PYY147" s="509"/>
      <c r="PYZ147" s="509"/>
      <c r="PZA147" s="509"/>
      <c r="PZB147" s="509"/>
      <c r="PZC147" s="509"/>
      <c r="PZD147" s="509"/>
      <c r="PZE147" s="509"/>
      <c r="PZF147" s="509"/>
      <c r="PZG147" s="509"/>
      <c r="PZH147" s="509"/>
      <c r="PZI147" s="509"/>
      <c r="PZJ147" s="509"/>
      <c r="PZK147" s="509"/>
      <c r="PZL147" s="509"/>
      <c r="PZM147" s="509"/>
      <c r="PZN147" s="509"/>
      <c r="PZO147" s="509"/>
      <c r="PZP147" s="509"/>
      <c r="PZQ147" s="509"/>
      <c r="PZR147" s="509"/>
      <c r="PZS147" s="509"/>
      <c r="PZT147" s="509"/>
      <c r="PZU147" s="509"/>
      <c r="PZV147" s="509"/>
      <c r="PZW147" s="509"/>
      <c r="PZX147" s="509"/>
      <c r="PZY147" s="509"/>
      <c r="PZZ147" s="509"/>
      <c r="QAA147" s="509"/>
      <c r="QAB147" s="509"/>
      <c r="QAC147" s="509"/>
      <c r="QAD147" s="509"/>
      <c r="QAE147" s="509"/>
      <c r="QAF147" s="509"/>
      <c r="QAG147" s="509"/>
      <c r="QAH147" s="509"/>
      <c r="QAI147" s="509"/>
      <c r="QAJ147" s="509"/>
      <c r="QAK147" s="509"/>
      <c r="QAL147" s="509"/>
      <c r="QAM147" s="509"/>
      <c r="QAN147" s="509"/>
      <c r="QAO147" s="509"/>
      <c r="QAP147" s="509"/>
      <c r="QAQ147" s="509"/>
      <c r="QAR147" s="509"/>
      <c r="QAS147" s="509"/>
      <c r="QAT147" s="509"/>
      <c r="QAU147" s="509"/>
      <c r="QAV147" s="509"/>
      <c r="QAW147" s="509"/>
      <c r="QAX147" s="509"/>
      <c r="QAY147" s="509"/>
      <c r="QAZ147" s="509"/>
      <c r="QBA147" s="509"/>
      <c r="QBB147" s="509"/>
      <c r="QBC147" s="509"/>
      <c r="QBD147" s="509"/>
      <c r="QBE147" s="509"/>
      <c r="QBF147" s="509"/>
      <c r="QBG147" s="509"/>
      <c r="QBH147" s="509"/>
      <c r="QBI147" s="509"/>
      <c r="QBJ147" s="509"/>
      <c r="QBK147" s="509"/>
      <c r="QBL147" s="509"/>
      <c r="QBM147" s="509"/>
      <c r="QBN147" s="509"/>
      <c r="QBO147" s="509"/>
      <c r="QBP147" s="509"/>
      <c r="QBQ147" s="509"/>
      <c r="QBR147" s="509"/>
      <c r="QBS147" s="509"/>
      <c r="QBT147" s="509"/>
      <c r="QBU147" s="509"/>
      <c r="QBV147" s="509"/>
      <c r="QBW147" s="509"/>
      <c r="QBX147" s="509"/>
      <c r="QBY147" s="509"/>
      <c r="QBZ147" s="509"/>
      <c r="QCA147" s="509"/>
      <c r="QCB147" s="509"/>
      <c r="QCC147" s="509"/>
      <c r="QCD147" s="509"/>
      <c r="QCE147" s="509"/>
      <c r="QCF147" s="509"/>
      <c r="QCG147" s="509"/>
      <c r="QCH147" s="509"/>
      <c r="QCI147" s="509"/>
      <c r="QCJ147" s="509"/>
      <c r="QCK147" s="509"/>
      <c r="QCL147" s="509"/>
      <c r="QCM147" s="509"/>
      <c r="QCN147" s="509"/>
      <c r="QCO147" s="509"/>
      <c r="QCP147" s="509"/>
      <c r="QCQ147" s="509"/>
      <c r="QCR147" s="509"/>
      <c r="QCS147" s="509"/>
      <c r="QCT147" s="509"/>
      <c r="QCU147" s="509"/>
      <c r="QCV147" s="509"/>
      <c r="QCW147" s="509"/>
      <c r="QCX147" s="509"/>
      <c r="QCY147" s="509"/>
      <c r="QCZ147" s="509"/>
      <c r="QDA147" s="509"/>
      <c r="QDB147" s="509"/>
      <c r="QDC147" s="509"/>
      <c r="QDD147" s="509"/>
      <c r="QDE147" s="509"/>
      <c r="QDF147" s="509"/>
      <c r="QDG147" s="509"/>
      <c r="QDH147" s="509"/>
      <c r="QDI147" s="509"/>
      <c r="QDJ147" s="509"/>
      <c r="QDK147" s="509"/>
      <c r="QDL147" s="509"/>
      <c r="QDM147" s="509"/>
      <c r="QDN147" s="509"/>
      <c r="QDO147" s="509"/>
      <c r="QDP147" s="509"/>
      <c r="QDQ147" s="509"/>
      <c r="QDR147" s="509"/>
      <c r="QDS147" s="509"/>
      <c r="QDT147" s="509"/>
      <c r="QDU147" s="509"/>
      <c r="QDV147" s="509"/>
      <c r="QDW147" s="509"/>
      <c r="QDX147" s="509"/>
      <c r="QDY147" s="509"/>
      <c r="QDZ147" s="509"/>
      <c r="QEA147" s="509"/>
      <c r="QEB147" s="509"/>
      <c r="QEC147" s="509"/>
      <c r="QED147" s="509"/>
      <c r="QEE147" s="509"/>
      <c r="QEF147" s="509"/>
      <c r="QEG147" s="509"/>
      <c r="QEH147" s="509"/>
      <c r="QEI147" s="509"/>
      <c r="QEJ147" s="509"/>
      <c r="QEK147" s="509"/>
      <c r="QEL147" s="509"/>
      <c r="QEM147" s="509"/>
      <c r="QEN147" s="509"/>
      <c r="QEO147" s="509"/>
      <c r="QEP147" s="509"/>
      <c r="QEQ147" s="509"/>
      <c r="QER147" s="509"/>
      <c r="QES147" s="509"/>
      <c r="QET147" s="509"/>
      <c r="QEU147" s="509"/>
      <c r="QEV147" s="509"/>
      <c r="QEW147" s="509"/>
      <c r="QEX147" s="509"/>
      <c r="QEY147" s="509"/>
      <c r="QEZ147" s="509"/>
      <c r="QFA147" s="509"/>
      <c r="QFB147" s="509"/>
      <c r="QFC147" s="509"/>
      <c r="QFD147" s="509"/>
      <c r="QFE147" s="509"/>
      <c r="QFF147" s="509"/>
      <c r="QFG147" s="509"/>
      <c r="QFH147" s="509"/>
      <c r="QFI147" s="509"/>
      <c r="QFJ147" s="509"/>
      <c r="QFK147" s="509"/>
      <c r="QFL147" s="509"/>
      <c r="QFM147" s="509"/>
      <c r="QFN147" s="509"/>
      <c r="QFO147" s="509"/>
      <c r="QFP147" s="509"/>
      <c r="QFQ147" s="509"/>
      <c r="QFR147" s="509"/>
      <c r="QFS147" s="509"/>
      <c r="QFT147" s="509"/>
      <c r="QFU147" s="509"/>
      <c r="QFV147" s="509"/>
      <c r="QFW147" s="509"/>
      <c r="QFX147" s="509"/>
      <c r="QFY147" s="509"/>
      <c r="QFZ147" s="509"/>
      <c r="QGA147" s="509"/>
      <c r="QGB147" s="509"/>
      <c r="QGC147" s="509"/>
      <c r="QGD147" s="509"/>
      <c r="QGE147" s="509"/>
      <c r="QGF147" s="509"/>
      <c r="QGG147" s="509"/>
      <c r="QGH147" s="509"/>
      <c r="QGI147" s="509"/>
      <c r="QGJ147" s="509"/>
      <c r="QGK147" s="509"/>
      <c r="QGL147" s="509"/>
      <c r="QGM147" s="509"/>
      <c r="QGN147" s="509"/>
      <c r="QGO147" s="509"/>
      <c r="QGP147" s="509"/>
      <c r="QGQ147" s="509"/>
      <c r="QGR147" s="509"/>
      <c r="QGS147" s="509"/>
      <c r="QGT147" s="509"/>
      <c r="QGU147" s="509"/>
      <c r="QGV147" s="509"/>
      <c r="QGW147" s="509"/>
      <c r="QGX147" s="509"/>
      <c r="QGY147" s="509"/>
      <c r="QGZ147" s="509"/>
      <c r="QHA147" s="509"/>
      <c r="QHB147" s="509"/>
      <c r="QHC147" s="509"/>
      <c r="QHD147" s="509"/>
      <c r="QHE147" s="509"/>
      <c r="QHF147" s="509"/>
      <c r="QHG147" s="509"/>
      <c r="QHH147" s="509"/>
      <c r="QHI147" s="509"/>
      <c r="QHJ147" s="509"/>
      <c r="QHK147" s="509"/>
      <c r="QHL147" s="509"/>
      <c r="QHM147" s="509"/>
      <c r="QHN147" s="509"/>
      <c r="QHO147" s="509"/>
      <c r="QHP147" s="509"/>
      <c r="QHQ147" s="509"/>
      <c r="QHR147" s="509"/>
      <c r="QHS147" s="509"/>
      <c r="QHT147" s="509"/>
      <c r="QHU147" s="509"/>
      <c r="QHV147" s="509"/>
      <c r="QHW147" s="509"/>
      <c r="QHX147" s="509"/>
      <c r="QHY147" s="509"/>
      <c r="QHZ147" s="509"/>
      <c r="QIA147" s="509"/>
      <c r="QIB147" s="509"/>
      <c r="QIC147" s="509"/>
      <c r="QID147" s="509"/>
      <c r="QIE147" s="509"/>
      <c r="QIF147" s="509"/>
      <c r="QIG147" s="509"/>
      <c r="QIH147" s="509"/>
      <c r="QII147" s="509"/>
      <c r="QIJ147" s="509"/>
      <c r="QIK147" s="509"/>
      <c r="QIL147" s="509"/>
      <c r="QIM147" s="509"/>
      <c r="QIN147" s="509"/>
      <c r="QIO147" s="509"/>
      <c r="QIP147" s="509"/>
      <c r="QIQ147" s="509"/>
      <c r="QIR147" s="509"/>
      <c r="QIS147" s="509"/>
      <c r="QIT147" s="509"/>
      <c r="QIU147" s="509"/>
      <c r="QIV147" s="509"/>
      <c r="QIW147" s="509"/>
      <c r="QIX147" s="509"/>
      <c r="QIY147" s="509"/>
      <c r="QIZ147" s="509"/>
      <c r="QJA147" s="509"/>
      <c r="QJB147" s="509"/>
      <c r="QJC147" s="509"/>
      <c r="QJD147" s="509"/>
      <c r="QJE147" s="509"/>
      <c r="QJF147" s="509"/>
      <c r="QJG147" s="509"/>
      <c r="QJH147" s="509"/>
      <c r="QJI147" s="509"/>
      <c r="QJJ147" s="509"/>
      <c r="QJK147" s="509"/>
      <c r="QJL147" s="509"/>
      <c r="QJM147" s="509"/>
      <c r="QJN147" s="509"/>
      <c r="QJO147" s="509"/>
      <c r="QJP147" s="509"/>
      <c r="QJQ147" s="509"/>
      <c r="QJR147" s="509"/>
      <c r="QJS147" s="509"/>
      <c r="QJT147" s="509"/>
      <c r="QJU147" s="509"/>
      <c r="QJV147" s="509"/>
      <c r="QJW147" s="509"/>
      <c r="QJX147" s="509"/>
      <c r="QJY147" s="509"/>
      <c r="QJZ147" s="509"/>
      <c r="QKA147" s="509"/>
      <c r="QKB147" s="509"/>
      <c r="QKC147" s="509"/>
      <c r="QKD147" s="509"/>
      <c r="QKE147" s="509"/>
      <c r="QKF147" s="509"/>
      <c r="QKG147" s="509"/>
      <c r="QKH147" s="509"/>
      <c r="QKI147" s="509"/>
      <c r="QKJ147" s="509"/>
      <c r="QKK147" s="509"/>
      <c r="QKL147" s="509"/>
      <c r="QKM147" s="509"/>
      <c r="QKN147" s="509"/>
      <c r="QKO147" s="509"/>
      <c r="QKP147" s="509"/>
      <c r="QKQ147" s="509"/>
      <c r="QKR147" s="509"/>
      <c r="QKS147" s="509"/>
      <c r="QKT147" s="509"/>
      <c r="QKU147" s="509"/>
      <c r="QKV147" s="509"/>
      <c r="QKW147" s="509"/>
      <c r="QKX147" s="509"/>
      <c r="QKY147" s="509"/>
      <c r="QKZ147" s="509"/>
      <c r="QLA147" s="509"/>
      <c r="QLB147" s="509"/>
      <c r="QLC147" s="509"/>
      <c r="QLD147" s="509"/>
      <c r="QLE147" s="509"/>
      <c r="QLF147" s="509"/>
      <c r="QLG147" s="509"/>
      <c r="QLH147" s="509"/>
      <c r="QLI147" s="509"/>
      <c r="QLJ147" s="509"/>
      <c r="QLK147" s="509"/>
      <c r="QLL147" s="509"/>
      <c r="QLM147" s="509"/>
      <c r="QLN147" s="509"/>
      <c r="QLO147" s="509"/>
      <c r="QLP147" s="509"/>
      <c r="QLQ147" s="509"/>
      <c r="QLR147" s="509"/>
      <c r="QLS147" s="509"/>
      <c r="QLT147" s="509"/>
      <c r="QLU147" s="509"/>
      <c r="QLV147" s="509"/>
      <c r="QLW147" s="509"/>
      <c r="QLX147" s="509"/>
      <c r="QLY147" s="509"/>
      <c r="QLZ147" s="509"/>
      <c r="QMA147" s="509"/>
      <c r="QMB147" s="509"/>
      <c r="QMC147" s="509"/>
      <c r="QMD147" s="509"/>
      <c r="QME147" s="509"/>
      <c r="QMF147" s="509"/>
      <c r="QMG147" s="509"/>
      <c r="QMH147" s="509"/>
      <c r="QMI147" s="509"/>
      <c r="QMJ147" s="509"/>
      <c r="QMK147" s="509"/>
      <c r="QML147" s="509"/>
      <c r="QMM147" s="509"/>
      <c r="QMN147" s="509"/>
      <c r="QMO147" s="509"/>
      <c r="QMP147" s="509"/>
      <c r="QMQ147" s="509"/>
      <c r="QMR147" s="509"/>
      <c r="QMS147" s="509"/>
      <c r="QMT147" s="509"/>
      <c r="QMU147" s="509"/>
      <c r="QMV147" s="509"/>
      <c r="QMW147" s="509"/>
      <c r="QMX147" s="509"/>
      <c r="QMY147" s="509"/>
      <c r="QMZ147" s="509"/>
      <c r="QNA147" s="509"/>
      <c r="QNB147" s="509"/>
      <c r="QNC147" s="509"/>
      <c r="QND147" s="509"/>
      <c r="QNE147" s="509"/>
      <c r="QNF147" s="509"/>
      <c r="QNG147" s="509"/>
      <c r="QNH147" s="509"/>
      <c r="QNI147" s="509"/>
      <c r="QNJ147" s="509"/>
      <c r="QNK147" s="509"/>
      <c r="QNL147" s="509"/>
      <c r="QNM147" s="509"/>
      <c r="QNN147" s="509"/>
      <c r="QNO147" s="509"/>
      <c r="QNP147" s="509"/>
      <c r="QNQ147" s="509"/>
      <c r="QNR147" s="509"/>
      <c r="QNS147" s="509"/>
      <c r="QNT147" s="509"/>
      <c r="QNU147" s="509"/>
      <c r="QNV147" s="509"/>
      <c r="QNW147" s="509"/>
      <c r="QNX147" s="509"/>
      <c r="QNY147" s="509"/>
      <c r="QNZ147" s="509"/>
      <c r="QOA147" s="509"/>
      <c r="QOB147" s="509"/>
      <c r="QOC147" s="509"/>
      <c r="QOD147" s="509"/>
      <c r="QOE147" s="509"/>
      <c r="QOF147" s="509"/>
      <c r="QOG147" s="509"/>
      <c r="QOH147" s="509"/>
      <c r="QOI147" s="509"/>
      <c r="QOJ147" s="509"/>
      <c r="QOK147" s="509"/>
      <c r="QOL147" s="509"/>
      <c r="QOM147" s="509"/>
      <c r="QON147" s="509"/>
      <c r="QOO147" s="509"/>
      <c r="QOP147" s="509"/>
      <c r="QOQ147" s="509"/>
      <c r="QOR147" s="509"/>
      <c r="QOS147" s="509"/>
      <c r="QOT147" s="509"/>
      <c r="QOU147" s="509"/>
      <c r="QOV147" s="509"/>
      <c r="QOW147" s="509"/>
      <c r="QOX147" s="509"/>
      <c r="QOY147" s="509"/>
      <c r="QOZ147" s="509"/>
      <c r="QPA147" s="509"/>
      <c r="QPB147" s="509"/>
      <c r="QPC147" s="509"/>
      <c r="QPD147" s="509"/>
      <c r="QPE147" s="509"/>
      <c r="QPF147" s="509"/>
      <c r="QPG147" s="509"/>
      <c r="QPH147" s="509"/>
      <c r="QPI147" s="509"/>
      <c r="QPJ147" s="509"/>
      <c r="QPK147" s="509"/>
      <c r="QPL147" s="509"/>
      <c r="QPM147" s="509"/>
      <c r="QPN147" s="509"/>
      <c r="QPO147" s="509"/>
      <c r="QPP147" s="509"/>
      <c r="QPQ147" s="509"/>
      <c r="QPR147" s="509"/>
      <c r="QPS147" s="509"/>
      <c r="QPT147" s="509"/>
      <c r="QPU147" s="509"/>
      <c r="QPV147" s="509"/>
      <c r="QPW147" s="509"/>
      <c r="QPX147" s="509"/>
      <c r="QPY147" s="509"/>
      <c r="QPZ147" s="509"/>
      <c r="QQA147" s="509"/>
      <c r="QQB147" s="509"/>
      <c r="QQC147" s="509"/>
      <c r="QQD147" s="509"/>
      <c r="QQE147" s="509"/>
      <c r="QQF147" s="509"/>
      <c r="QQG147" s="509"/>
      <c r="QQH147" s="509"/>
      <c r="QQI147" s="509"/>
      <c r="QQJ147" s="509"/>
      <c r="QQK147" s="509"/>
      <c r="QQL147" s="509"/>
      <c r="QQM147" s="509"/>
      <c r="QQN147" s="509"/>
      <c r="QQO147" s="509"/>
      <c r="QQP147" s="509"/>
      <c r="QQQ147" s="509"/>
      <c r="QQR147" s="509"/>
      <c r="QQS147" s="509"/>
      <c r="QQT147" s="509"/>
      <c r="QQU147" s="509"/>
      <c r="QQV147" s="509"/>
      <c r="QQW147" s="509"/>
      <c r="QQX147" s="509"/>
      <c r="QQY147" s="509"/>
      <c r="QQZ147" s="509"/>
      <c r="QRA147" s="509"/>
      <c r="QRB147" s="509"/>
      <c r="QRC147" s="509"/>
      <c r="QRD147" s="509"/>
      <c r="QRE147" s="509"/>
      <c r="QRF147" s="509"/>
      <c r="QRG147" s="509"/>
      <c r="QRH147" s="509"/>
      <c r="QRI147" s="509"/>
      <c r="QRJ147" s="509"/>
      <c r="QRK147" s="509"/>
      <c r="QRL147" s="509"/>
      <c r="QRM147" s="509"/>
      <c r="QRN147" s="509"/>
      <c r="QRO147" s="509"/>
      <c r="QRP147" s="509"/>
      <c r="QRQ147" s="509"/>
      <c r="QRR147" s="509"/>
      <c r="QRS147" s="509"/>
      <c r="QRT147" s="509"/>
      <c r="QRU147" s="509"/>
      <c r="QRV147" s="509"/>
      <c r="QRW147" s="509"/>
      <c r="QRX147" s="509"/>
      <c r="QRY147" s="509"/>
      <c r="QRZ147" s="509"/>
      <c r="QSA147" s="509"/>
      <c r="QSB147" s="509"/>
      <c r="QSC147" s="509"/>
      <c r="QSD147" s="509"/>
      <c r="QSE147" s="509"/>
      <c r="QSF147" s="509"/>
      <c r="QSG147" s="509"/>
      <c r="QSH147" s="509"/>
      <c r="QSI147" s="509"/>
      <c r="QSJ147" s="509"/>
      <c r="QSK147" s="509"/>
      <c r="QSL147" s="509"/>
      <c r="QSM147" s="509"/>
      <c r="QSN147" s="509"/>
      <c r="QSO147" s="509"/>
      <c r="QSP147" s="509"/>
      <c r="QSQ147" s="509"/>
      <c r="QSR147" s="509"/>
      <c r="QSS147" s="509"/>
      <c r="QST147" s="509"/>
      <c r="QSU147" s="509"/>
      <c r="QSV147" s="509"/>
      <c r="QSW147" s="509"/>
      <c r="QSX147" s="509"/>
      <c r="QSY147" s="509"/>
      <c r="QSZ147" s="509"/>
      <c r="QTA147" s="509"/>
      <c r="QTB147" s="509"/>
      <c r="QTC147" s="509"/>
      <c r="QTD147" s="509"/>
      <c r="QTE147" s="509"/>
      <c r="QTF147" s="509"/>
      <c r="QTG147" s="509"/>
      <c r="QTH147" s="509"/>
      <c r="QTI147" s="509"/>
      <c r="QTJ147" s="509"/>
      <c r="QTK147" s="509"/>
      <c r="QTL147" s="509"/>
      <c r="QTM147" s="509"/>
      <c r="QTN147" s="509"/>
      <c r="QTO147" s="509"/>
      <c r="QTP147" s="509"/>
      <c r="QTQ147" s="509"/>
      <c r="QTR147" s="509"/>
      <c r="QTS147" s="509"/>
      <c r="QTT147" s="509"/>
      <c r="QTU147" s="509"/>
      <c r="QTV147" s="509"/>
      <c r="QTW147" s="509"/>
      <c r="QTX147" s="509"/>
      <c r="QTY147" s="509"/>
      <c r="QTZ147" s="509"/>
      <c r="QUA147" s="509"/>
      <c r="QUB147" s="509"/>
      <c r="QUC147" s="509"/>
      <c r="QUD147" s="509"/>
      <c r="QUE147" s="509"/>
      <c r="QUF147" s="509"/>
      <c r="QUG147" s="509"/>
      <c r="QUH147" s="509"/>
      <c r="QUI147" s="509"/>
      <c r="QUJ147" s="509"/>
      <c r="QUK147" s="509"/>
      <c r="QUL147" s="509"/>
      <c r="QUM147" s="509"/>
      <c r="QUN147" s="509"/>
      <c r="QUO147" s="509"/>
      <c r="QUP147" s="509"/>
      <c r="QUQ147" s="509"/>
      <c r="QUR147" s="509"/>
      <c r="QUS147" s="509"/>
      <c r="QUT147" s="509"/>
      <c r="QUU147" s="509"/>
      <c r="QUV147" s="509"/>
      <c r="QUW147" s="509"/>
      <c r="QUX147" s="509"/>
      <c r="QUY147" s="509"/>
      <c r="QUZ147" s="509"/>
      <c r="QVA147" s="509"/>
      <c r="QVB147" s="509"/>
      <c r="QVC147" s="509"/>
      <c r="QVD147" s="509"/>
      <c r="QVE147" s="509"/>
      <c r="QVF147" s="509"/>
      <c r="QVG147" s="509"/>
      <c r="QVH147" s="509"/>
      <c r="QVI147" s="509"/>
      <c r="QVJ147" s="509"/>
      <c r="QVK147" s="509"/>
      <c r="QVL147" s="509"/>
      <c r="QVM147" s="509"/>
      <c r="QVN147" s="509"/>
      <c r="QVO147" s="509"/>
      <c r="QVP147" s="509"/>
      <c r="QVQ147" s="509"/>
      <c r="QVR147" s="509"/>
      <c r="QVS147" s="509"/>
      <c r="QVT147" s="509"/>
      <c r="QVU147" s="509"/>
      <c r="QVV147" s="509"/>
      <c r="QVW147" s="509"/>
      <c r="QVX147" s="509"/>
      <c r="QVY147" s="509"/>
      <c r="QVZ147" s="509"/>
      <c r="QWA147" s="509"/>
      <c r="QWB147" s="509"/>
      <c r="QWC147" s="509"/>
      <c r="QWD147" s="509"/>
      <c r="QWE147" s="509"/>
      <c r="QWF147" s="509"/>
      <c r="QWG147" s="509"/>
      <c r="QWH147" s="509"/>
      <c r="QWI147" s="509"/>
      <c r="QWJ147" s="509"/>
      <c r="QWK147" s="509"/>
      <c r="QWL147" s="509"/>
      <c r="QWM147" s="509"/>
      <c r="QWN147" s="509"/>
      <c r="QWO147" s="509"/>
      <c r="QWP147" s="509"/>
      <c r="QWQ147" s="509"/>
      <c r="QWR147" s="509"/>
      <c r="QWS147" s="509"/>
      <c r="QWT147" s="509"/>
      <c r="QWU147" s="509"/>
      <c r="QWV147" s="509"/>
      <c r="QWW147" s="509"/>
      <c r="QWX147" s="509"/>
      <c r="QWY147" s="509"/>
      <c r="QWZ147" s="509"/>
      <c r="QXA147" s="509"/>
      <c r="QXB147" s="509"/>
      <c r="QXC147" s="509"/>
      <c r="QXD147" s="509"/>
      <c r="QXE147" s="509"/>
      <c r="QXF147" s="509"/>
      <c r="QXG147" s="509"/>
      <c r="QXH147" s="509"/>
      <c r="QXI147" s="509"/>
      <c r="QXJ147" s="509"/>
      <c r="QXK147" s="509"/>
      <c r="QXL147" s="509"/>
      <c r="QXM147" s="509"/>
      <c r="QXN147" s="509"/>
      <c r="QXO147" s="509"/>
      <c r="QXP147" s="509"/>
      <c r="QXQ147" s="509"/>
      <c r="QXR147" s="509"/>
      <c r="QXS147" s="509"/>
      <c r="QXT147" s="509"/>
      <c r="QXU147" s="509"/>
      <c r="QXV147" s="509"/>
      <c r="QXW147" s="509"/>
      <c r="QXX147" s="509"/>
      <c r="QXY147" s="509"/>
      <c r="QXZ147" s="509"/>
      <c r="QYA147" s="509"/>
      <c r="QYB147" s="509"/>
      <c r="QYC147" s="509"/>
      <c r="QYD147" s="509"/>
      <c r="QYE147" s="509"/>
      <c r="QYF147" s="509"/>
      <c r="QYG147" s="509"/>
      <c r="QYH147" s="509"/>
      <c r="QYI147" s="509"/>
      <c r="QYJ147" s="509"/>
      <c r="QYK147" s="509"/>
      <c r="QYL147" s="509"/>
      <c r="QYM147" s="509"/>
      <c r="QYN147" s="509"/>
      <c r="QYO147" s="509"/>
      <c r="QYP147" s="509"/>
      <c r="QYQ147" s="509"/>
      <c r="QYR147" s="509"/>
      <c r="QYS147" s="509"/>
      <c r="QYT147" s="509"/>
      <c r="QYU147" s="509"/>
      <c r="QYV147" s="509"/>
      <c r="QYW147" s="509"/>
      <c r="QYX147" s="509"/>
      <c r="QYY147" s="509"/>
      <c r="QYZ147" s="509"/>
      <c r="QZA147" s="509"/>
      <c r="QZB147" s="509"/>
      <c r="QZC147" s="509"/>
      <c r="QZD147" s="509"/>
      <c r="QZE147" s="509"/>
      <c r="QZF147" s="509"/>
      <c r="QZG147" s="509"/>
      <c r="QZH147" s="509"/>
      <c r="QZI147" s="509"/>
      <c r="QZJ147" s="509"/>
      <c r="QZK147" s="509"/>
      <c r="QZL147" s="509"/>
      <c r="QZM147" s="509"/>
      <c r="QZN147" s="509"/>
      <c r="QZO147" s="509"/>
      <c r="QZP147" s="509"/>
      <c r="QZQ147" s="509"/>
      <c r="QZR147" s="509"/>
      <c r="QZS147" s="509"/>
      <c r="QZT147" s="509"/>
      <c r="QZU147" s="509"/>
      <c r="QZV147" s="509"/>
      <c r="QZW147" s="509"/>
      <c r="QZX147" s="509"/>
      <c r="QZY147" s="509"/>
      <c r="QZZ147" s="509"/>
      <c r="RAA147" s="509"/>
      <c r="RAB147" s="509"/>
      <c r="RAC147" s="509"/>
      <c r="RAD147" s="509"/>
      <c r="RAE147" s="509"/>
      <c r="RAF147" s="509"/>
      <c r="RAG147" s="509"/>
      <c r="RAH147" s="509"/>
      <c r="RAI147" s="509"/>
      <c r="RAJ147" s="509"/>
      <c r="RAK147" s="509"/>
      <c r="RAL147" s="509"/>
      <c r="RAM147" s="509"/>
      <c r="RAN147" s="509"/>
      <c r="RAO147" s="509"/>
      <c r="RAP147" s="509"/>
      <c r="RAQ147" s="509"/>
      <c r="RAR147" s="509"/>
      <c r="RAS147" s="509"/>
      <c r="RAT147" s="509"/>
      <c r="RAU147" s="509"/>
      <c r="RAV147" s="509"/>
      <c r="RAW147" s="509"/>
      <c r="RAX147" s="509"/>
      <c r="RAY147" s="509"/>
      <c r="RAZ147" s="509"/>
      <c r="RBA147" s="509"/>
      <c r="RBB147" s="509"/>
      <c r="RBC147" s="509"/>
      <c r="RBD147" s="509"/>
      <c r="RBE147" s="509"/>
      <c r="RBF147" s="509"/>
      <c r="RBG147" s="509"/>
      <c r="RBH147" s="509"/>
      <c r="RBI147" s="509"/>
      <c r="RBJ147" s="509"/>
      <c r="RBK147" s="509"/>
      <c r="RBL147" s="509"/>
      <c r="RBM147" s="509"/>
      <c r="RBN147" s="509"/>
      <c r="RBO147" s="509"/>
      <c r="RBP147" s="509"/>
      <c r="RBQ147" s="509"/>
      <c r="RBR147" s="509"/>
      <c r="RBS147" s="509"/>
      <c r="RBT147" s="509"/>
      <c r="RBU147" s="509"/>
      <c r="RBV147" s="509"/>
      <c r="RBW147" s="509"/>
      <c r="RBX147" s="509"/>
      <c r="RBY147" s="509"/>
      <c r="RBZ147" s="509"/>
      <c r="RCA147" s="509"/>
      <c r="RCB147" s="509"/>
      <c r="RCC147" s="509"/>
      <c r="RCD147" s="509"/>
      <c r="RCE147" s="509"/>
      <c r="RCF147" s="509"/>
      <c r="RCG147" s="509"/>
      <c r="RCH147" s="509"/>
      <c r="RCI147" s="509"/>
      <c r="RCJ147" s="509"/>
      <c r="RCK147" s="509"/>
      <c r="RCL147" s="509"/>
      <c r="RCM147" s="509"/>
      <c r="RCN147" s="509"/>
      <c r="RCO147" s="509"/>
      <c r="RCP147" s="509"/>
      <c r="RCQ147" s="509"/>
      <c r="RCR147" s="509"/>
      <c r="RCS147" s="509"/>
      <c r="RCT147" s="509"/>
      <c r="RCU147" s="509"/>
      <c r="RCV147" s="509"/>
      <c r="RCW147" s="509"/>
      <c r="RCX147" s="509"/>
      <c r="RCY147" s="509"/>
      <c r="RCZ147" s="509"/>
      <c r="RDA147" s="509"/>
      <c r="RDB147" s="509"/>
      <c r="RDC147" s="509"/>
      <c r="RDD147" s="509"/>
      <c r="RDE147" s="509"/>
      <c r="RDF147" s="509"/>
      <c r="RDG147" s="509"/>
      <c r="RDH147" s="509"/>
      <c r="RDI147" s="509"/>
      <c r="RDJ147" s="509"/>
      <c r="RDK147" s="509"/>
      <c r="RDL147" s="509"/>
      <c r="RDM147" s="509"/>
      <c r="RDN147" s="509"/>
      <c r="RDO147" s="509"/>
      <c r="RDP147" s="509"/>
      <c r="RDQ147" s="509"/>
      <c r="RDR147" s="509"/>
      <c r="RDS147" s="509"/>
      <c r="RDT147" s="509"/>
      <c r="RDU147" s="509"/>
      <c r="RDV147" s="509"/>
      <c r="RDW147" s="509"/>
      <c r="RDX147" s="509"/>
      <c r="RDY147" s="509"/>
      <c r="RDZ147" s="509"/>
      <c r="REA147" s="509"/>
      <c r="REB147" s="509"/>
      <c r="REC147" s="509"/>
      <c r="RED147" s="509"/>
      <c r="REE147" s="509"/>
      <c r="REF147" s="509"/>
      <c r="REG147" s="509"/>
      <c r="REH147" s="509"/>
      <c r="REI147" s="509"/>
      <c r="REJ147" s="509"/>
      <c r="REK147" s="509"/>
      <c r="REL147" s="509"/>
      <c r="REM147" s="509"/>
      <c r="REN147" s="509"/>
      <c r="REO147" s="509"/>
      <c r="REP147" s="509"/>
      <c r="REQ147" s="509"/>
      <c r="RER147" s="509"/>
      <c r="RES147" s="509"/>
      <c r="RET147" s="509"/>
      <c r="REU147" s="509"/>
      <c r="REV147" s="509"/>
      <c r="REW147" s="509"/>
      <c r="REX147" s="509"/>
      <c r="REY147" s="509"/>
      <c r="REZ147" s="509"/>
      <c r="RFA147" s="509"/>
      <c r="RFB147" s="509"/>
      <c r="RFC147" s="509"/>
      <c r="RFD147" s="509"/>
      <c r="RFE147" s="509"/>
      <c r="RFF147" s="509"/>
      <c r="RFG147" s="509"/>
      <c r="RFH147" s="509"/>
      <c r="RFI147" s="509"/>
      <c r="RFJ147" s="509"/>
      <c r="RFK147" s="509"/>
      <c r="RFL147" s="509"/>
      <c r="RFM147" s="509"/>
      <c r="RFN147" s="509"/>
      <c r="RFO147" s="509"/>
      <c r="RFP147" s="509"/>
      <c r="RFQ147" s="509"/>
      <c r="RFR147" s="509"/>
      <c r="RFS147" s="509"/>
      <c r="RFT147" s="509"/>
      <c r="RFU147" s="509"/>
      <c r="RFV147" s="509"/>
      <c r="RFW147" s="509"/>
      <c r="RFX147" s="509"/>
      <c r="RFY147" s="509"/>
      <c r="RFZ147" s="509"/>
      <c r="RGA147" s="509"/>
      <c r="RGB147" s="509"/>
      <c r="RGC147" s="509"/>
      <c r="RGD147" s="509"/>
      <c r="RGE147" s="509"/>
      <c r="RGF147" s="509"/>
      <c r="RGG147" s="509"/>
      <c r="RGH147" s="509"/>
      <c r="RGI147" s="509"/>
      <c r="RGJ147" s="509"/>
      <c r="RGK147" s="509"/>
      <c r="RGL147" s="509"/>
      <c r="RGM147" s="509"/>
      <c r="RGN147" s="509"/>
      <c r="RGO147" s="509"/>
      <c r="RGP147" s="509"/>
      <c r="RGQ147" s="509"/>
      <c r="RGR147" s="509"/>
      <c r="RGS147" s="509"/>
      <c r="RGT147" s="509"/>
      <c r="RGU147" s="509"/>
      <c r="RGV147" s="509"/>
      <c r="RGW147" s="509"/>
      <c r="RGX147" s="509"/>
      <c r="RGY147" s="509"/>
      <c r="RGZ147" s="509"/>
      <c r="RHA147" s="509"/>
      <c r="RHB147" s="509"/>
      <c r="RHC147" s="509"/>
      <c r="RHD147" s="509"/>
      <c r="RHE147" s="509"/>
      <c r="RHF147" s="509"/>
      <c r="RHG147" s="509"/>
      <c r="RHH147" s="509"/>
      <c r="RHI147" s="509"/>
      <c r="RHJ147" s="509"/>
      <c r="RHK147" s="509"/>
      <c r="RHL147" s="509"/>
      <c r="RHM147" s="509"/>
      <c r="RHN147" s="509"/>
      <c r="RHO147" s="509"/>
      <c r="RHP147" s="509"/>
      <c r="RHQ147" s="509"/>
      <c r="RHR147" s="509"/>
      <c r="RHS147" s="509"/>
      <c r="RHT147" s="509"/>
      <c r="RHU147" s="509"/>
      <c r="RHV147" s="509"/>
      <c r="RHW147" s="509"/>
      <c r="RHX147" s="509"/>
      <c r="RHY147" s="509"/>
      <c r="RHZ147" s="509"/>
      <c r="RIA147" s="509"/>
      <c r="RIB147" s="509"/>
      <c r="RIC147" s="509"/>
      <c r="RID147" s="509"/>
      <c r="RIE147" s="509"/>
      <c r="RIF147" s="509"/>
      <c r="RIG147" s="509"/>
      <c r="RIH147" s="509"/>
      <c r="RII147" s="509"/>
      <c r="RIJ147" s="509"/>
      <c r="RIK147" s="509"/>
      <c r="RIL147" s="509"/>
      <c r="RIM147" s="509"/>
      <c r="RIN147" s="509"/>
      <c r="RIO147" s="509"/>
      <c r="RIP147" s="509"/>
      <c r="RIQ147" s="509"/>
      <c r="RIR147" s="509"/>
      <c r="RIS147" s="509"/>
      <c r="RIT147" s="509"/>
      <c r="RIU147" s="509"/>
      <c r="RIV147" s="509"/>
      <c r="RIW147" s="509"/>
      <c r="RIX147" s="509"/>
      <c r="RIY147" s="509"/>
      <c r="RIZ147" s="509"/>
      <c r="RJA147" s="509"/>
      <c r="RJB147" s="509"/>
      <c r="RJC147" s="509"/>
      <c r="RJD147" s="509"/>
      <c r="RJE147" s="509"/>
      <c r="RJF147" s="509"/>
      <c r="RJG147" s="509"/>
      <c r="RJH147" s="509"/>
      <c r="RJI147" s="509"/>
      <c r="RJJ147" s="509"/>
      <c r="RJK147" s="509"/>
      <c r="RJL147" s="509"/>
      <c r="RJM147" s="509"/>
      <c r="RJN147" s="509"/>
      <c r="RJO147" s="509"/>
      <c r="RJP147" s="509"/>
      <c r="RJQ147" s="509"/>
      <c r="RJR147" s="509"/>
      <c r="RJS147" s="509"/>
      <c r="RJT147" s="509"/>
      <c r="RJU147" s="509"/>
      <c r="RJV147" s="509"/>
      <c r="RJW147" s="509"/>
      <c r="RJX147" s="509"/>
      <c r="RJY147" s="509"/>
      <c r="RJZ147" s="509"/>
      <c r="RKA147" s="509"/>
      <c r="RKB147" s="509"/>
      <c r="RKC147" s="509"/>
      <c r="RKD147" s="509"/>
      <c r="RKE147" s="509"/>
      <c r="RKF147" s="509"/>
      <c r="RKG147" s="509"/>
      <c r="RKH147" s="509"/>
      <c r="RKI147" s="509"/>
      <c r="RKJ147" s="509"/>
      <c r="RKK147" s="509"/>
      <c r="RKL147" s="509"/>
      <c r="RKM147" s="509"/>
      <c r="RKN147" s="509"/>
      <c r="RKO147" s="509"/>
      <c r="RKP147" s="509"/>
      <c r="RKQ147" s="509"/>
      <c r="RKR147" s="509"/>
      <c r="RKS147" s="509"/>
      <c r="RKT147" s="509"/>
      <c r="RKU147" s="509"/>
      <c r="RKV147" s="509"/>
      <c r="RKW147" s="509"/>
      <c r="RKX147" s="509"/>
      <c r="RKY147" s="509"/>
      <c r="RKZ147" s="509"/>
      <c r="RLA147" s="509"/>
      <c r="RLB147" s="509"/>
      <c r="RLC147" s="509"/>
      <c r="RLD147" s="509"/>
      <c r="RLE147" s="509"/>
      <c r="RLF147" s="509"/>
      <c r="RLG147" s="509"/>
      <c r="RLH147" s="509"/>
      <c r="RLI147" s="509"/>
      <c r="RLJ147" s="509"/>
      <c r="RLK147" s="509"/>
      <c r="RLL147" s="509"/>
      <c r="RLM147" s="509"/>
      <c r="RLN147" s="509"/>
      <c r="RLO147" s="509"/>
      <c r="RLP147" s="509"/>
      <c r="RLQ147" s="509"/>
      <c r="RLR147" s="509"/>
      <c r="RLS147" s="509"/>
      <c r="RLT147" s="509"/>
      <c r="RLU147" s="509"/>
      <c r="RLV147" s="509"/>
      <c r="RLW147" s="509"/>
      <c r="RLX147" s="509"/>
      <c r="RLY147" s="509"/>
      <c r="RLZ147" s="509"/>
      <c r="RMA147" s="509"/>
      <c r="RMB147" s="509"/>
      <c r="RMC147" s="509"/>
      <c r="RMD147" s="509"/>
      <c r="RME147" s="509"/>
      <c r="RMF147" s="509"/>
      <c r="RMG147" s="509"/>
      <c r="RMH147" s="509"/>
      <c r="RMI147" s="509"/>
      <c r="RMJ147" s="509"/>
      <c r="RMK147" s="509"/>
      <c r="RML147" s="509"/>
      <c r="RMM147" s="509"/>
      <c r="RMN147" s="509"/>
      <c r="RMO147" s="509"/>
      <c r="RMP147" s="509"/>
      <c r="RMQ147" s="509"/>
      <c r="RMR147" s="509"/>
      <c r="RMS147" s="509"/>
      <c r="RMT147" s="509"/>
      <c r="RMU147" s="509"/>
      <c r="RMV147" s="509"/>
      <c r="RMW147" s="509"/>
      <c r="RMX147" s="509"/>
      <c r="RMY147" s="509"/>
      <c r="RMZ147" s="509"/>
      <c r="RNA147" s="509"/>
      <c r="RNB147" s="509"/>
      <c r="RNC147" s="509"/>
      <c r="RND147" s="509"/>
      <c r="RNE147" s="509"/>
      <c r="RNF147" s="509"/>
      <c r="RNG147" s="509"/>
      <c r="RNH147" s="509"/>
      <c r="RNI147" s="509"/>
      <c r="RNJ147" s="509"/>
      <c r="RNK147" s="509"/>
      <c r="RNL147" s="509"/>
      <c r="RNM147" s="509"/>
      <c r="RNN147" s="509"/>
      <c r="RNO147" s="509"/>
      <c r="RNP147" s="509"/>
      <c r="RNQ147" s="509"/>
      <c r="RNR147" s="509"/>
      <c r="RNS147" s="509"/>
      <c r="RNT147" s="509"/>
      <c r="RNU147" s="509"/>
      <c r="RNV147" s="509"/>
      <c r="RNW147" s="509"/>
      <c r="RNX147" s="509"/>
      <c r="RNY147" s="509"/>
      <c r="RNZ147" s="509"/>
      <c r="ROA147" s="509"/>
      <c r="ROB147" s="509"/>
      <c r="ROC147" s="509"/>
      <c r="ROD147" s="509"/>
      <c r="ROE147" s="509"/>
      <c r="ROF147" s="509"/>
      <c r="ROG147" s="509"/>
      <c r="ROH147" s="509"/>
      <c r="ROI147" s="509"/>
      <c r="ROJ147" s="509"/>
      <c r="ROK147" s="509"/>
      <c r="ROL147" s="509"/>
      <c r="ROM147" s="509"/>
      <c r="RON147" s="509"/>
      <c r="ROO147" s="509"/>
      <c r="ROP147" s="509"/>
      <c r="ROQ147" s="509"/>
      <c r="ROR147" s="509"/>
      <c r="ROS147" s="509"/>
      <c r="ROT147" s="509"/>
      <c r="ROU147" s="509"/>
      <c r="ROV147" s="509"/>
      <c r="ROW147" s="509"/>
      <c r="ROX147" s="509"/>
      <c r="ROY147" s="509"/>
      <c r="ROZ147" s="509"/>
      <c r="RPA147" s="509"/>
      <c r="RPB147" s="509"/>
      <c r="RPC147" s="509"/>
      <c r="RPD147" s="509"/>
      <c r="RPE147" s="509"/>
      <c r="RPF147" s="509"/>
      <c r="RPG147" s="509"/>
      <c r="RPH147" s="509"/>
      <c r="RPI147" s="509"/>
      <c r="RPJ147" s="509"/>
      <c r="RPK147" s="509"/>
      <c r="RPL147" s="509"/>
      <c r="RPM147" s="509"/>
      <c r="RPN147" s="509"/>
      <c r="RPO147" s="509"/>
      <c r="RPP147" s="509"/>
      <c r="RPQ147" s="509"/>
      <c r="RPR147" s="509"/>
      <c r="RPS147" s="509"/>
      <c r="RPT147" s="509"/>
      <c r="RPU147" s="509"/>
      <c r="RPV147" s="509"/>
      <c r="RPW147" s="509"/>
      <c r="RPX147" s="509"/>
      <c r="RPY147" s="509"/>
      <c r="RPZ147" s="509"/>
      <c r="RQA147" s="509"/>
      <c r="RQB147" s="509"/>
      <c r="RQC147" s="509"/>
      <c r="RQD147" s="509"/>
      <c r="RQE147" s="509"/>
      <c r="RQF147" s="509"/>
      <c r="RQG147" s="509"/>
      <c r="RQH147" s="509"/>
      <c r="RQI147" s="509"/>
      <c r="RQJ147" s="509"/>
      <c r="RQK147" s="509"/>
      <c r="RQL147" s="509"/>
      <c r="RQM147" s="509"/>
      <c r="RQN147" s="509"/>
      <c r="RQO147" s="509"/>
      <c r="RQP147" s="509"/>
      <c r="RQQ147" s="509"/>
      <c r="RQR147" s="509"/>
      <c r="RQS147" s="509"/>
      <c r="RQT147" s="509"/>
      <c r="RQU147" s="509"/>
      <c r="RQV147" s="509"/>
      <c r="RQW147" s="509"/>
      <c r="RQX147" s="509"/>
      <c r="RQY147" s="509"/>
      <c r="RQZ147" s="509"/>
      <c r="RRA147" s="509"/>
      <c r="RRB147" s="509"/>
      <c r="RRC147" s="509"/>
      <c r="RRD147" s="509"/>
      <c r="RRE147" s="509"/>
      <c r="RRF147" s="509"/>
      <c r="RRG147" s="509"/>
      <c r="RRH147" s="509"/>
      <c r="RRI147" s="509"/>
      <c r="RRJ147" s="509"/>
      <c r="RRK147" s="509"/>
      <c r="RRL147" s="509"/>
      <c r="RRM147" s="509"/>
      <c r="RRN147" s="509"/>
      <c r="RRO147" s="509"/>
      <c r="RRP147" s="509"/>
      <c r="RRQ147" s="509"/>
      <c r="RRR147" s="509"/>
      <c r="RRS147" s="509"/>
      <c r="RRT147" s="509"/>
      <c r="RRU147" s="509"/>
      <c r="RRV147" s="509"/>
      <c r="RRW147" s="509"/>
      <c r="RRX147" s="509"/>
      <c r="RRY147" s="509"/>
      <c r="RRZ147" s="509"/>
      <c r="RSA147" s="509"/>
      <c r="RSB147" s="509"/>
      <c r="RSC147" s="509"/>
      <c r="RSD147" s="509"/>
      <c r="RSE147" s="509"/>
      <c r="RSF147" s="509"/>
      <c r="RSG147" s="509"/>
      <c r="RSH147" s="509"/>
      <c r="RSI147" s="509"/>
      <c r="RSJ147" s="509"/>
      <c r="RSK147" s="509"/>
      <c r="RSL147" s="509"/>
      <c r="RSM147" s="509"/>
      <c r="RSN147" s="509"/>
      <c r="RSO147" s="509"/>
      <c r="RSP147" s="509"/>
      <c r="RSQ147" s="509"/>
      <c r="RSR147" s="509"/>
      <c r="RSS147" s="509"/>
      <c r="RST147" s="509"/>
      <c r="RSU147" s="509"/>
      <c r="RSV147" s="509"/>
      <c r="RSW147" s="509"/>
      <c r="RSX147" s="509"/>
      <c r="RSY147" s="509"/>
      <c r="RSZ147" s="509"/>
      <c r="RTA147" s="509"/>
      <c r="RTB147" s="509"/>
      <c r="RTC147" s="509"/>
      <c r="RTD147" s="509"/>
      <c r="RTE147" s="509"/>
      <c r="RTF147" s="509"/>
      <c r="RTG147" s="509"/>
      <c r="RTH147" s="509"/>
      <c r="RTI147" s="509"/>
      <c r="RTJ147" s="509"/>
      <c r="RTK147" s="509"/>
      <c r="RTL147" s="509"/>
      <c r="RTM147" s="509"/>
      <c r="RTN147" s="509"/>
      <c r="RTO147" s="509"/>
      <c r="RTP147" s="509"/>
      <c r="RTQ147" s="509"/>
      <c r="RTR147" s="509"/>
      <c r="RTS147" s="509"/>
      <c r="RTT147" s="509"/>
      <c r="RTU147" s="509"/>
      <c r="RTV147" s="509"/>
      <c r="RTW147" s="509"/>
      <c r="RTX147" s="509"/>
      <c r="RTY147" s="509"/>
      <c r="RTZ147" s="509"/>
      <c r="RUA147" s="509"/>
      <c r="RUB147" s="509"/>
      <c r="RUC147" s="509"/>
      <c r="RUD147" s="509"/>
      <c r="RUE147" s="509"/>
      <c r="RUF147" s="509"/>
      <c r="RUG147" s="509"/>
      <c r="RUH147" s="509"/>
      <c r="RUI147" s="509"/>
      <c r="RUJ147" s="509"/>
      <c r="RUK147" s="509"/>
      <c r="RUL147" s="509"/>
      <c r="RUM147" s="509"/>
      <c r="RUN147" s="509"/>
      <c r="RUO147" s="509"/>
      <c r="RUP147" s="509"/>
      <c r="RUQ147" s="509"/>
      <c r="RUR147" s="509"/>
      <c r="RUS147" s="509"/>
      <c r="RUT147" s="509"/>
      <c r="RUU147" s="509"/>
      <c r="RUV147" s="509"/>
      <c r="RUW147" s="509"/>
      <c r="RUX147" s="509"/>
      <c r="RUY147" s="509"/>
      <c r="RUZ147" s="509"/>
      <c r="RVA147" s="509"/>
      <c r="RVB147" s="509"/>
      <c r="RVC147" s="509"/>
      <c r="RVD147" s="509"/>
      <c r="RVE147" s="509"/>
      <c r="RVF147" s="509"/>
      <c r="RVG147" s="509"/>
      <c r="RVH147" s="509"/>
      <c r="RVI147" s="509"/>
      <c r="RVJ147" s="509"/>
      <c r="RVK147" s="509"/>
      <c r="RVL147" s="509"/>
      <c r="RVM147" s="509"/>
      <c r="RVN147" s="509"/>
      <c r="RVO147" s="509"/>
      <c r="RVP147" s="509"/>
      <c r="RVQ147" s="509"/>
      <c r="RVR147" s="509"/>
      <c r="RVS147" s="509"/>
      <c r="RVT147" s="509"/>
      <c r="RVU147" s="509"/>
      <c r="RVV147" s="509"/>
      <c r="RVW147" s="509"/>
      <c r="RVX147" s="509"/>
      <c r="RVY147" s="509"/>
      <c r="RVZ147" s="509"/>
      <c r="RWA147" s="509"/>
      <c r="RWB147" s="509"/>
      <c r="RWC147" s="509"/>
      <c r="RWD147" s="509"/>
      <c r="RWE147" s="509"/>
      <c r="RWF147" s="509"/>
      <c r="RWG147" s="509"/>
      <c r="RWH147" s="509"/>
      <c r="RWI147" s="509"/>
      <c r="RWJ147" s="509"/>
      <c r="RWK147" s="509"/>
      <c r="RWL147" s="509"/>
      <c r="RWM147" s="509"/>
      <c r="RWN147" s="509"/>
      <c r="RWO147" s="509"/>
      <c r="RWP147" s="509"/>
      <c r="RWQ147" s="509"/>
      <c r="RWR147" s="509"/>
      <c r="RWS147" s="509"/>
      <c r="RWT147" s="509"/>
      <c r="RWU147" s="509"/>
      <c r="RWV147" s="509"/>
      <c r="RWW147" s="509"/>
      <c r="RWX147" s="509"/>
      <c r="RWY147" s="509"/>
      <c r="RWZ147" s="509"/>
      <c r="RXA147" s="509"/>
      <c r="RXB147" s="509"/>
      <c r="RXC147" s="509"/>
      <c r="RXD147" s="509"/>
      <c r="RXE147" s="509"/>
      <c r="RXF147" s="509"/>
      <c r="RXG147" s="509"/>
      <c r="RXH147" s="509"/>
      <c r="RXI147" s="509"/>
      <c r="RXJ147" s="509"/>
      <c r="RXK147" s="509"/>
      <c r="RXL147" s="509"/>
      <c r="RXM147" s="509"/>
      <c r="RXN147" s="509"/>
      <c r="RXO147" s="509"/>
      <c r="RXP147" s="509"/>
      <c r="RXQ147" s="509"/>
      <c r="RXR147" s="509"/>
      <c r="RXS147" s="509"/>
      <c r="RXT147" s="509"/>
      <c r="RXU147" s="509"/>
      <c r="RXV147" s="509"/>
      <c r="RXW147" s="509"/>
      <c r="RXX147" s="509"/>
      <c r="RXY147" s="509"/>
      <c r="RXZ147" s="509"/>
      <c r="RYA147" s="509"/>
      <c r="RYB147" s="509"/>
      <c r="RYC147" s="509"/>
      <c r="RYD147" s="509"/>
      <c r="RYE147" s="509"/>
      <c r="RYF147" s="509"/>
      <c r="RYG147" s="509"/>
      <c r="RYH147" s="509"/>
      <c r="RYI147" s="509"/>
      <c r="RYJ147" s="509"/>
      <c r="RYK147" s="509"/>
      <c r="RYL147" s="509"/>
      <c r="RYM147" s="509"/>
      <c r="RYN147" s="509"/>
      <c r="RYO147" s="509"/>
      <c r="RYP147" s="509"/>
      <c r="RYQ147" s="509"/>
      <c r="RYR147" s="509"/>
      <c r="RYS147" s="509"/>
      <c r="RYT147" s="509"/>
      <c r="RYU147" s="509"/>
      <c r="RYV147" s="509"/>
      <c r="RYW147" s="509"/>
      <c r="RYX147" s="509"/>
      <c r="RYY147" s="509"/>
      <c r="RYZ147" s="509"/>
      <c r="RZA147" s="509"/>
      <c r="RZB147" s="509"/>
      <c r="RZC147" s="509"/>
      <c r="RZD147" s="509"/>
      <c r="RZE147" s="509"/>
      <c r="RZF147" s="509"/>
      <c r="RZG147" s="509"/>
      <c r="RZH147" s="509"/>
      <c r="RZI147" s="509"/>
      <c r="RZJ147" s="509"/>
      <c r="RZK147" s="509"/>
      <c r="RZL147" s="509"/>
      <c r="RZM147" s="509"/>
      <c r="RZN147" s="509"/>
      <c r="RZO147" s="509"/>
      <c r="RZP147" s="509"/>
      <c r="RZQ147" s="509"/>
      <c r="RZR147" s="509"/>
      <c r="RZS147" s="509"/>
      <c r="RZT147" s="509"/>
      <c r="RZU147" s="509"/>
      <c r="RZV147" s="509"/>
      <c r="RZW147" s="509"/>
      <c r="RZX147" s="509"/>
      <c r="RZY147" s="509"/>
      <c r="RZZ147" s="509"/>
      <c r="SAA147" s="509"/>
      <c r="SAB147" s="509"/>
      <c r="SAC147" s="509"/>
      <c r="SAD147" s="509"/>
      <c r="SAE147" s="509"/>
      <c r="SAF147" s="509"/>
      <c r="SAG147" s="509"/>
      <c r="SAH147" s="509"/>
      <c r="SAI147" s="509"/>
      <c r="SAJ147" s="509"/>
      <c r="SAK147" s="509"/>
      <c r="SAL147" s="509"/>
      <c r="SAM147" s="509"/>
      <c r="SAN147" s="509"/>
      <c r="SAO147" s="509"/>
      <c r="SAP147" s="509"/>
      <c r="SAQ147" s="509"/>
      <c r="SAR147" s="509"/>
      <c r="SAS147" s="509"/>
      <c r="SAT147" s="509"/>
      <c r="SAU147" s="509"/>
      <c r="SAV147" s="509"/>
      <c r="SAW147" s="509"/>
      <c r="SAX147" s="509"/>
      <c r="SAY147" s="509"/>
      <c r="SAZ147" s="509"/>
      <c r="SBA147" s="509"/>
      <c r="SBB147" s="509"/>
      <c r="SBC147" s="509"/>
      <c r="SBD147" s="509"/>
      <c r="SBE147" s="509"/>
      <c r="SBF147" s="509"/>
      <c r="SBG147" s="509"/>
      <c r="SBH147" s="509"/>
      <c r="SBI147" s="509"/>
      <c r="SBJ147" s="509"/>
      <c r="SBK147" s="509"/>
      <c r="SBL147" s="509"/>
      <c r="SBM147" s="509"/>
      <c r="SBN147" s="509"/>
      <c r="SBO147" s="509"/>
      <c r="SBP147" s="509"/>
      <c r="SBQ147" s="509"/>
      <c r="SBR147" s="509"/>
      <c r="SBS147" s="509"/>
      <c r="SBT147" s="509"/>
      <c r="SBU147" s="509"/>
      <c r="SBV147" s="509"/>
      <c r="SBW147" s="509"/>
      <c r="SBX147" s="509"/>
      <c r="SBY147" s="509"/>
      <c r="SBZ147" s="509"/>
      <c r="SCA147" s="509"/>
      <c r="SCB147" s="509"/>
      <c r="SCC147" s="509"/>
      <c r="SCD147" s="509"/>
      <c r="SCE147" s="509"/>
      <c r="SCF147" s="509"/>
      <c r="SCG147" s="509"/>
      <c r="SCH147" s="509"/>
      <c r="SCI147" s="509"/>
      <c r="SCJ147" s="509"/>
      <c r="SCK147" s="509"/>
      <c r="SCL147" s="509"/>
      <c r="SCM147" s="509"/>
      <c r="SCN147" s="509"/>
      <c r="SCO147" s="509"/>
      <c r="SCP147" s="509"/>
      <c r="SCQ147" s="509"/>
      <c r="SCR147" s="509"/>
      <c r="SCS147" s="509"/>
      <c r="SCT147" s="509"/>
      <c r="SCU147" s="509"/>
      <c r="SCV147" s="509"/>
      <c r="SCW147" s="509"/>
      <c r="SCX147" s="509"/>
      <c r="SCY147" s="509"/>
      <c r="SCZ147" s="509"/>
      <c r="SDA147" s="509"/>
      <c r="SDB147" s="509"/>
      <c r="SDC147" s="509"/>
      <c r="SDD147" s="509"/>
      <c r="SDE147" s="509"/>
      <c r="SDF147" s="509"/>
      <c r="SDG147" s="509"/>
      <c r="SDH147" s="509"/>
      <c r="SDI147" s="509"/>
      <c r="SDJ147" s="509"/>
      <c r="SDK147" s="509"/>
      <c r="SDL147" s="509"/>
      <c r="SDM147" s="509"/>
      <c r="SDN147" s="509"/>
      <c r="SDO147" s="509"/>
      <c r="SDP147" s="509"/>
      <c r="SDQ147" s="509"/>
      <c r="SDR147" s="509"/>
      <c r="SDS147" s="509"/>
      <c r="SDT147" s="509"/>
      <c r="SDU147" s="509"/>
      <c r="SDV147" s="509"/>
      <c r="SDW147" s="509"/>
      <c r="SDX147" s="509"/>
      <c r="SDY147" s="509"/>
      <c r="SDZ147" s="509"/>
      <c r="SEA147" s="509"/>
      <c r="SEB147" s="509"/>
      <c r="SEC147" s="509"/>
      <c r="SED147" s="509"/>
      <c r="SEE147" s="509"/>
      <c r="SEF147" s="509"/>
      <c r="SEG147" s="509"/>
      <c r="SEH147" s="509"/>
      <c r="SEI147" s="509"/>
      <c r="SEJ147" s="509"/>
      <c r="SEK147" s="509"/>
      <c r="SEL147" s="509"/>
      <c r="SEM147" s="509"/>
      <c r="SEN147" s="509"/>
      <c r="SEO147" s="509"/>
      <c r="SEP147" s="509"/>
      <c r="SEQ147" s="509"/>
      <c r="SER147" s="509"/>
      <c r="SES147" s="509"/>
      <c r="SET147" s="509"/>
      <c r="SEU147" s="509"/>
      <c r="SEV147" s="509"/>
      <c r="SEW147" s="509"/>
      <c r="SEX147" s="509"/>
      <c r="SEY147" s="509"/>
      <c r="SEZ147" s="509"/>
      <c r="SFA147" s="509"/>
      <c r="SFB147" s="509"/>
      <c r="SFC147" s="509"/>
      <c r="SFD147" s="509"/>
      <c r="SFE147" s="509"/>
      <c r="SFF147" s="509"/>
      <c r="SFG147" s="509"/>
      <c r="SFH147" s="509"/>
      <c r="SFI147" s="509"/>
      <c r="SFJ147" s="509"/>
      <c r="SFK147" s="509"/>
      <c r="SFL147" s="509"/>
      <c r="SFM147" s="509"/>
      <c r="SFN147" s="509"/>
      <c r="SFO147" s="509"/>
      <c r="SFP147" s="509"/>
      <c r="SFQ147" s="509"/>
      <c r="SFR147" s="509"/>
      <c r="SFS147" s="509"/>
      <c r="SFT147" s="509"/>
      <c r="SFU147" s="509"/>
      <c r="SFV147" s="509"/>
      <c r="SFW147" s="509"/>
      <c r="SFX147" s="509"/>
      <c r="SFY147" s="509"/>
      <c r="SFZ147" s="509"/>
      <c r="SGA147" s="509"/>
      <c r="SGB147" s="509"/>
      <c r="SGC147" s="509"/>
      <c r="SGD147" s="509"/>
      <c r="SGE147" s="509"/>
      <c r="SGF147" s="509"/>
      <c r="SGG147" s="509"/>
      <c r="SGH147" s="509"/>
      <c r="SGI147" s="509"/>
      <c r="SGJ147" s="509"/>
      <c r="SGK147" s="509"/>
      <c r="SGL147" s="509"/>
      <c r="SGM147" s="509"/>
      <c r="SGN147" s="509"/>
      <c r="SGO147" s="509"/>
      <c r="SGP147" s="509"/>
      <c r="SGQ147" s="509"/>
      <c r="SGR147" s="509"/>
      <c r="SGS147" s="509"/>
      <c r="SGT147" s="509"/>
      <c r="SGU147" s="509"/>
      <c r="SGV147" s="509"/>
      <c r="SGW147" s="509"/>
      <c r="SGX147" s="509"/>
      <c r="SGY147" s="509"/>
      <c r="SGZ147" s="509"/>
      <c r="SHA147" s="509"/>
      <c r="SHB147" s="509"/>
      <c r="SHC147" s="509"/>
      <c r="SHD147" s="509"/>
      <c r="SHE147" s="509"/>
      <c r="SHF147" s="509"/>
      <c r="SHG147" s="509"/>
      <c r="SHH147" s="509"/>
      <c r="SHI147" s="509"/>
      <c r="SHJ147" s="509"/>
      <c r="SHK147" s="509"/>
      <c r="SHL147" s="509"/>
      <c r="SHM147" s="509"/>
      <c r="SHN147" s="509"/>
      <c r="SHO147" s="509"/>
      <c r="SHP147" s="509"/>
      <c r="SHQ147" s="509"/>
      <c r="SHR147" s="509"/>
      <c r="SHS147" s="509"/>
      <c r="SHT147" s="509"/>
      <c r="SHU147" s="509"/>
      <c r="SHV147" s="509"/>
      <c r="SHW147" s="509"/>
      <c r="SHX147" s="509"/>
      <c r="SHY147" s="509"/>
      <c r="SHZ147" s="509"/>
      <c r="SIA147" s="509"/>
      <c r="SIB147" s="509"/>
      <c r="SIC147" s="509"/>
      <c r="SID147" s="509"/>
      <c r="SIE147" s="509"/>
      <c r="SIF147" s="509"/>
      <c r="SIG147" s="509"/>
      <c r="SIH147" s="509"/>
      <c r="SII147" s="509"/>
      <c r="SIJ147" s="509"/>
      <c r="SIK147" s="509"/>
      <c r="SIL147" s="509"/>
      <c r="SIM147" s="509"/>
      <c r="SIN147" s="509"/>
      <c r="SIO147" s="509"/>
      <c r="SIP147" s="509"/>
      <c r="SIQ147" s="509"/>
      <c r="SIR147" s="509"/>
      <c r="SIS147" s="509"/>
      <c r="SIT147" s="509"/>
      <c r="SIU147" s="509"/>
      <c r="SIV147" s="509"/>
      <c r="SIW147" s="509"/>
      <c r="SIX147" s="509"/>
      <c r="SIY147" s="509"/>
      <c r="SIZ147" s="509"/>
      <c r="SJA147" s="509"/>
      <c r="SJB147" s="509"/>
      <c r="SJC147" s="509"/>
      <c r="SJD147" s="509"/>
      <c r="SJE147" s="509"/>
      <c r="SJF147" s="509"/>
      <c r="SJG147" s="509"/>
      <c r="SJH147" s="509"/>
      <c r="SJI147" s="509"/>
      <c r="SJJ147" s="509"/>
      <c r="SJK147" s="509"/>
      <c r="SJL147" s="509"/>
      <c r="SJM147" s="509"/>
      <c r="SJN147" s="509"/>
      <c r="SJO147" s="509"/>
      <c r="SJP147" s="509"/>
      <c r="SJQ147" s="509"/>
      <c r="SJR147" s="509"/>
      <c r="SJS147" s="509"/>
      <c r="SJT147" s="509"/>
      <c r="SJU147" s="509"/>
      <c r="SJV147" s="509"/>
      <c r="SJW147" s="509"/>
      <c r="SJX147" s="509"/>
      <c r="SJY147" s="509"/>
      <c r="SJZ147" s="509"/>
      <c r="SKA147" s="509"/>
      <c r="SKB147" s="509"/>
      <c r="SKC147" s="509"/>
      <c r="SKD147" s="509"/>
      <c r="SKE147" s="509"/>
      <c r="SKF147" s="509"/>
      <c r="SKG147" s="509"/>
      <c r="SKH147" s="509"/>
      <c r="SKI147" s="509"/>
      <c r="SKJ147" s="509"/>
      <c r="SKK147" s="509"/>
      <c r="SKL147" s="509"/>
      <c r="SKM147" s="509"/>
      <c r="SKN147" s="509"/>
      <c r="SKO147" s="509"/>
      <c r="SKP147" s="509"/>
      <c r="SKQ147" s="509"/>
      <c r="SKR147" s="509"/>
      <c r="SKS147" s="509"/>
      <c r="SKT147" s="509"/>
      <c r="SKU147" s="509"/>
      <c r="SKV147" s="509"/>
      <c r="SKW147" s="509"/>
      <c r="SKX147" s="509"/>
      <c r="SKY147" s="509"/>
      <c r="SKZ147" s="509"/>
      <c r="SLA147" s="509"/>
      <c r="SLB147" s="509"/>
      <c r="SLC147" s="509"/>
      <c r="SLD147" s="509"/>
      <c r="SLE147" s="509"/>
      <c r="SLF147" s="509"/>
      <c r="SLG147" s="509"/>
      <c r="SLH147" s="509"/>
      <c r="SLI147" s="509"/>
      <c r="SLJ147" s="509"/>
      <c r="SLK147" s="509"/>
      <c r="SLL147" s="509"/>
      <c r="SLM147" s="509"/>
      <c r="SLN147" s="509"/>
      <c r="SLO147" s="509"/>
      <c r="SLP147" s="509"/>
      <c r="SLQ147" s="509"/>
      <c r="SLR147" s="509"/>
      <c r="SLS147" s="509"/>
      <c r="SLT147" s="509"/>
      <c r="SLU147" s="509"/>
      <c r="SLV147" s="509"/>
      <c r="SLW147" s="509"/>
      <c r="SLX147" s="509"/>
      <c r="SLY147" s="509"/>
      <c r="SLZ147" s="509"/>
      <c r="SMA147" s="509"/>
      <c r="SMB147" s="509"/>
      <c r="SMC147" s="509"/>
      <c r="SMD147" s="509"/>
      <c r="SME147" s="509"/>
      <c r="SMF147" s="509"/>
      <c r="SMG147" s="509"/>
      <c r="SMH147" s="509"/>
      <c r="SMI147" s="509"/>
      <c r="SMJ147" s="509"/>
      <c r="SMK147" s="509"/>
      <c r="SML147" s="509"/>
      <c r="SMM147" s="509"/>
      <c r="SMN147" s="509"/>
      <c r="SMO147" s="509"/>
      <c r="SMP147" s="509"/>
      <c r="SMQ147" s="509"/>
      <c r="SMR147" s="509"/>
      <c r="SMS147" s="509"/>
      <c r="SMT147" s="509"/>
      <c r="SMU147" s="509"/>
      <c r="SMV147" s="509"/>
      <c r="SMW147" s="509"/>
      <c r="SMX147" s="509"/>
      <c r="SMY147" s="509"/>
      <c r="SMZ147" s="509"/>
      <c r="SNA147" s="509"/>
      <c r="SNB147" s="509"/>
      <c r="SNC147" s="509"/>
      <c r="SND147" s="509"/>
      <c r="SNE147" s="509"/>
      <c r="SNF147" s="509"/>
      <c r="SNG147" s="509"/>
      <c r="SNH147" s="509"/>
      <c r="SNI147" s="509"/>
      <c r="SNJ147" s="509"/>
      <c r="SNK147" s="509"/>
      <c r="SNL147" s="509"/>
      <c r="SNM147" s="509"/>
      <c r="SNN147" s="509"/>
      <c r="SNO147" s="509"/>
      <c r="SNP147" s="509"/>
      <c r="SNQ147" s="509"/>
      <c r="SNR147" s="509"/>
      <c r="SNS147" s="509"/>
      <c r="SNT147" s="509"/>
      <c r="SNU147" s="509"/>
      <c r="SNV147" s="509"/>
      <c r="SNW147" s="509"/>
      <c r="SNX147" s="509"/>
      <c r="SNY147" s="509"/>
      <c r="SNZ147" s="509"/>
      <c r="SOA147" s="509"/>
      <c r="SOB147" s="509"/>
      <c r="SOC147" s="509"/>
      <c r="SOD147" s="509"/>
      <c r="SOE147" s="509"/>
      <c r="SOF147" s="509"/>
      <c r="SOG147" s="509"/>
      <c r="SOH147" s="509"/>
      <c r="SOI147" s="509"/>
      <c r="SOJ147" s="509"/>
      <c r="SOK147" s="509"/>
      <c r="SOL147" s="509"/>
      <c r="SOM147" s="509"/>
      <c r="SON147" s="509"/>
      <c r="SOO147" s="509"/>
      <c r="SOP147" s="509"/>
      <c r="SOQ147" s="509"/>
      <c r="SOR147" s="509"/>
      <c r="SOS147" s="509"/>
      <c r="SOT147" s="509"/>
      <c r="SOU147" s="509"/>
      <c r="SOV147" s="509"/>
      <c r="SOW147" s="509"/>
      <c r="SOX147" s="509"/>
      <c r="SOY147" s="509"/>
      <c r="SOZ147" s="509"/>
      <c r="SPA147" s="509"/>
      <c r="SPB147" s="509"/>
      <c r="SPC147" s="509"/>
      <c r="SPD147" s="509"/>
      <c r="SPE147" s="509"/>
      <c r="SPF147" s="509"/>
      <c r="SPG147" s="509"/>
      <c r="SPH147" s="509"/>
      <c r="SPI147" s="509"/>
      <c r="SPJ147" s="509"/>
      <c r="SPK147" s="509"/>
      <c r="SPL147" s="509"/>
      <c r="SPM147" s="509"/>
      <c r="SPN147" s="509"/>
      <c r="SPO147" s="509"/>
      <c r="SPP147" s="509"/>
      <c r="SPQ147" s="509"/>
      <c r="SPR147" s="509"/>
      <c r="SPS147" s="509"/>
      <c r="SPT147" s="509"/>
      <c r="SPU147" s="509"/>
      <c r="SPV147" s="509"/>
      <c r="SPW147" s="509"/>
      <c r="SPX147" s="509"/>
      <c r="SPY147" s="509"/>
      <c r="SPZ147" s="509"/>
      <c r="SQA147" s="509"/>
      <c r="SQB147" s="509"/>
      <c r="SQC147" s="509"/>
      <c r="SQD147" s="509"/>
      <c r="SQE147" s="509"/>
      <c r="SQF147" s="509"/>
      <c r="SQG147" s="509"/>
      <c r="SQH147" s="509"/>
      <c r="SQI147" s="509"/>
      <c r="SQJ147" s="509"/>
      <c r="SQK147" s="509"/>
      <c r="SQL147" s="509"/>
      <c r="SQM147" s="509"/>
      <c r="SQN147" s="509"/>
      <c r="SQO147" s="509"/>
      <c r="SQP147" s="509"/>
      <c r="SQQ147" s="509"/>
      <c r="SQR147" s="509"/>
      <c r="SQS147" s="509"/>
      <c r="SQT147" s="509"/>
      <c r="SQU147" s="509"/>
      <c r="SQV147" s="509"/>
      <c r="SQW147" s="509"/>
      <c r="SQX147" s="509"/>
      <c r="SQY147" s="509"/>
      <c r="SQZ147" s="509"/>
      <c r="SRA147" s="509"/>
      <c r="SRB147" s="509"/>
      <c r="SRC147" s="509"/>
      <c r="SRD147" s="509"/>
      <c r="SRE147" s="509"/>
      <c r="SRF147" s="509"/>
      <c r="SRG147" s="509"/>
      <c r="SRH147" s="509"/>
      <c r="SRI147" s="509"/>
      <c r="SRJ147" s="509"/>
      <c r="SRK147" s="509"/>
      <c r="SRL147" s="509"/>
      <c r="SRM147" s="509"/>
      <c r="SRN147" s="509"/>
      <c r="SRO147" s="509"/>
      <c r="SRP147" s="509"/>
      <c r="SRQ147" s="509"/>
      <c r="SRR147" s="509"/>
      <c r="SRS147" s="509"/>
      <c r="SRT147" s="509"/>
      <c r="SRU147" s="509"/>
      <c r="SRV147" s="509"/>
      <c r="SRW147" s="509"/>
      <c r="SRX147" s="509"/>
      <c r="SRY147" s="509"/>
      <c r="SRZ147" s="509"/>
      <c r="SSA147" s="509"/>
      <c r="SSB147" s="509"/>
      <c r="SSC147" s="509"/>
      <c r="SSD147" s="509"/>
      <c r="SSE147" s="509"/>
      <c r="SSF147" s="509"/>
      <c r="SSG147" s="509"/>
      <c r="SSH147" s="509"/>
      <c r="SSI147" s="509"/>
      <c r="SSJ147" s="509"/>
      <c r="SSK147" s="509"/>
      <c r="SSL147" s="509"/>
      <c r="SSM147" s="509"/>
      <c r="SSN147" s="509"/>
      <c r="SSO147" s="509"/>
      <c r="SSP147" s="509"/>
      <c r="SSQ147" s="509"/>
      <c r="SSR147" s="509"/>
      <c r="SSS147" s="509"/>
      <c r="SST147" s="509"/>
      <c r="SSU147" s="509"/>
      <c r="SSV147" s="509"/>
      <c r="SSW147" s="509"/>
      <c r="SSX147" s="509"/>
      <c r="SSY147" s="509"/>
      <c r="SSZ147" s="509"/>
      <c r="STA147" s="509"/>
      <c r="STB147" s="509"/>
      <c r="STC147" s="509"/>
      <c r="STD147" s="509"/>
      <c r="STE147" s="509"/>
      <c r="STF147" s="509"/>
      <c r="STG147" s="509"/>
      <c r="STH147" s="509"/>
      <c r="STI147" s="509"/>
      <c r="STJ147" s="509"/>
      <c r="STK147" s="509"/>
      <c r="STL147" s="509"/>
      <c r="STM147" s="509"/>
      <c r="STN147" s="509"/>
      <c r="STO147" s="509"/>
      <c r="STP147" s="509"/>
      <c r="STQ147" s="509"/>
      <c r="STR147" s="509"/>
      <c r="STS147" s="509"/>
      <c r="STT147" s="509"/>
      <c r="STU147" s="509"/>
      <c r="STV147" s="509"/>
      <c r="STW147" s="509"/>
      <c r="STX147" s="509"/>
      <c r="STY147" s="509"/>
      <c r="STZ147" s="509"/>
      <c r="SUA147" s="509"/>
      <c r="SUB147" s="509"/>
      <c r="SUC147" s="509"/>
      <c r="SUD147" s="509"/>
      <c r="SUE147" s="509"/>
      <c r="SUF147" s="509"/>
      <c r="SUG147" s="509"/>
      <c r="SUH147" s="509"/>
      <c r="SUI147" s="509"/>
      <c r="SUJ147" s="509"/>
      <c r="SUK147" s="509"/>
      <c r="SUL147" s="509"/>
      <c r="SUM147" s="509"/>
      <c r="SUN147" s="509"/>
      <c r="SUO147" s="509"/>
      <c r="SUP147" s="509"/>
      <c r="SUQ147" s="509"/>
      <c r="SUR147" s="509"/>
      <c r="SUS147" s="509"/>
      <c r="SUT147" s="509"/>
      <c r="SUU147" s="509"/>
      <c r="SUV147" s="509"/>
      <c r="SUW147" s="509"/>
      <c r="SUX147" s="509"/>
      <c r="SUY147" s="509"/>
      <c r="SUZ147" s="509"/>
      <c r="SVA147" s="509"/>
      <c r="SVB147" s="509"/>
      <c r="SVC147" s="509"/>
      <c r="SVD147" s="509"/>
      <c r="SVE147" s="509"/>
      <c r="SVF147" s="509"/>
      <c r="SVG147" s="509"/>
      <c r="SVH147" s="509"/>
      <c r="SVI147" s="509"/>
      <c r="SVJ147" s="509"/>
      <c r="SVK147" s="509"/>
      <c r="SVL147" s="509"/>
      <c r="SVM147" s="509"/>
      <c r="SVN147" s="509"/>
      <c r="SVO147" s="509"/>
      <c r="SVP147" s="509"/>
      <c r="SVQ147" s="509"/>
      <c r="SVR147" s="509"/>
      <c r="SVS147" s="509"/>
      <c r="SVT147" s="509"/>
      <c r="SVU147" s="509"/>
      <c r="SVV147" s="509"/>
      <c r="SVW147" s="509"/>
      <c r="SVX147" s="509"/>
      <c r="SVY147" s="509"/>
      <c r="SVZ147" s="509"/>
      <c r="SWA147" s="509"/>
      <c r="SWB147" s="509"/>
      <c r="SWC147" s="509"/>
      <c r="SWD147" s="509"/>
      <c r="SWE147" s="509"/>
      <c r="SWF147" s="509"/>
      <c r="SWG147" s="509"/>
      <c r="SWH147" s="509"/>
      <c r="SWI147" s="509"/>
      <c r="SWJ147" s="509"/>
      <c r="SWK147" s="509"/>
      <c r="SWL147" s="509"/>
      <c r="SWM147" s="509"/>
      <c r="SWN147" s="509"/>
      <c r="SWO147" s="509"/>
      <c r="SWP147" s="509"/>
      <c r="SWQ147" s="509"/>
      <c r="SWR147" s="509"/>
      <c r="SWS147" s="509"/>
      <c r="SWT147" s="509"/>
      <c r="SWU147" s="509"/>
      <c r="SWV147" s="509"/>
      <c r="SWW147" s="509"/>
      <c r="SWX147" s="509"/>
      <c r="SWY147" s="509"/>
      <c r="SWZ147" s="509"/>
      <c r="SXA147" s="509"/>
      <c r="SXB147" s="509"/>
      <c r="SXC147" s="509"/>
      <c r="SXD147" s="509"/>
      <c r="SXE147" s="509"/>
      <c r="SXF147" s="509"/>
      <c r="SXG147" s="509"/>
      <c r="SXH147" s="509"/>
      <c r="SXI147" s="509"/>
      <c r="SXJ147" s="509"/>
      <c r="SXK147" s="509"/>
      <c r="SXL147" s="509"/>
      <c r="SXM147" s="509"/>
      <c r="SXN147" s="509"/>
      <c r="SXO147" s="509"/>
      <c r="SXP147" s="509"/>
      <c r="SXQ147" s="509"/>
      <c r="SXR147" s="509"/>
      <c r="SXS147" s="509"/>
      <c r="SXT147" s="509"/>
      <c r="SXU147" s="509"/>
      <c r="SXV147" s="509"/>
      <c r="SXW147" s="509"/>
      <c r="SXX147" s="509"/>
      <c r="SXY147" s="509"/>
      <c r="SXZ147" s="509"/>
      <c r="SYA147" s="509"/>
      <c r="SYB147" s="509"/>
      <c r="SYC147" s="509"/>
      <c r="SYD147" s="509"/>
      <c r="SYE147" s="509"/>
      <c r="SYF147" s="509"/>
      <c r="SYG147" s="509"/>
      <c r="SYH147" s="509"/>
      <c r="SYI147" s="509"/>
      <c r="SYJ147" s="509"/>
      <c r="SYK147" s="509"/>
      <c r="SYL147" s="509"/>
      <c r="SYM147" s="509"/>
      <c r="SYN147" s="509"/>
      <c r="SYO147" s="509"/>
      <c r="SYP147" s="509"/>
      <c r="SYQ147" s="509"/>
      <c r="SYR147" s="509"/>
      <c r="SYS147" s="509"/>
      <c r="SYT147" s="509"/>
      <c r="SYU147" s="509"/>
      <c r="SYV147" s="509"/>
      <c r="SYW147" s="509"/>
      <c r="SYX147" s="509"/>
      <c r="SYY147" s="509"/>
      <c r="SYZ147" s="509"/>
      <c r="SZA147" s="509"/>
      <c r="SZB147" s="509"/>
      <c r="SZC147" s="509"/>
      <c r="SZD147" s="509"/>
      <c r="SZE147" s="509"/>
      <c r="SZF147" s="509"/>
      <c r="SZG147" s="509"/>
      <c r="SZH147" s="509"/>
      <c r="SZI147" s="509"/>
      <c r="SZJ147" s="509"/>
      <c r="SZK147" s="509"/>
      <c r="SZL147" s="509"/>
      <c r="SZM147" s="509"/>
      <c r="SZN147" s="509"/>
      <c r="SZO147" s="509"/>
      <c r="SZP147" s="509"/>
      <c r="SZQ147" s="509"/>
      <c r="SZR147" s="509"/>
      <c r="SZS147" s="509"/>
      <c r="SZT147" s="509"/>
      <c r="SZU147" s="509"/>
      <c r="SZV147" s="509"/>
      <c r="SZW147" s="509"/>
      <c r="SZX147" s="509"/>
      <c r="SZY147" s="509"/>
      <c r="SZZ147" s="509"/>
      <c r="TAA147" s="509"/>
      <c r="TAB147" s="509"/>
      <c r="TAC147" s="509"/>
      <c r="TAD147" s="509"/>
      <c r="TAE147" s="509"/>
      <c r="TAF147" s="509"/>
      <c r="TAG147" s="509"/>
      <c r="TAH147" s="509"/>
      <c r="TAI147" s="509"/>
      <c r="TAJ147" s="509"/>
      <c r="TAK147" s="509"/>
      <c r="TAL147" s="509"/>
      <c r="TAM147" s="509"/>
      <c r="TAN147" s="509"/>
      <c r="TAO147" s="509"/>
      <c r="TAP147" s="509"/>
      <c r="TAQ147" s="509"/>
      <c r="TAR147" s="509"/>
      <c r="TAS147" s="509"/>
      <c r="TAT147" s="509"/>
      <c r="TAU147" s="509"/>
      <c r="TAV147" s="509"/>
      <c r="TAW147" s="509"/>
      <c r="TAX147" s="509"/>
      <c r="TAY147" s="509"/>
      <c r="TAZ147" s="509"/>
      <c r="TBA147" s="509"/>
      <c r="TBB147" s="509"/>
      <c r="TBC147" s="509"/>
      <c r="TBD147" s="509"/>
      <c r="TBE147" s="509"/>
      <c r="TBF147" s="509"/>
      <c r="TBG147" s="509"/>
      <c r="TBH147" s="509"/>
      <c r="TBI147" s="509"/>
      <c r="TBJ147" s="509"/>
      <c r="TBK147" s="509"/>
      <c r="TBL147" s="509"/>
      <c r="TBM147" s="509"/>
      <c r="TBN147" s="509"/>
      <c r="TBO147" s="509"/>
      <c r="TBP147" s="509"/>
      <c r="TBQ147" s="509"/>
      <c r="TBR147" s="509"/>
      <c r="TBS147" s="509"/>
      <c r="TBT147" s="509"/>
      <c r="TBU147" s="509"/>
      <c r="TBV147" s="509"/>
      <c r="TBW147" s="509"/>
      <c r="TBX147" s="509"/>
      <c r="TBY147" s="509"/>
      <c r="TBZ147" s="509"/>
      <c r="TCA147" s="509"/>
      <c r="TCB147" s="509"/>
      <c r="TCC147" s="509"/>
      <c r="TCD147" s="509"/>
      <c r="TCE147" s="509"/>
      <c r="TCF147" s="509"/>
      <c r="TCG147" s="509"/>
      <c r="TCH147" s="509"/>
      <c r="TCI147" s="509"/>
      <c r="TCJ147" s="509"/>
      <c r="TCK147" s="509"/>
      <c r="TCL147" s="509"/>
      <c r="TCM147" s="509"/>
      <c r="TCN147" s="509"/>
      <c r="TCO147" s="509"/>
      <c r="TCP147" s="509"/>
      <c r="TCQ147" s="509"/>
      <c r="TCR147" s="509"/>
      <c r="TCS147" s="509"/>
      <c r="TCT147" s="509"/>
      <c r="TCU147" s="509"/>
      <c r="TCV147" s="509"/>
      <c r="TCW147" s="509"/>
      <c r="TCX147" s="509"/>
      <c r="TCY147" s="509"/>
      <c r="TCZ147" s="509"/>
      <c r="TDA147" s="509"/>
      <c r="TDB147" s="509"/>
      <c r="TDC147" s="509"/>
      <c r="TDD147" s="509"/>
      <c r="TDE147" s="509"/>
      <c r="TDF147" s="509"/>
      <c r="TDG147" s="509"/>
      <c r="TDH147" s="509"/>
      <c r="TDI147" s="509"/>
      <c r="TDJ147" s="509"/>
      <c r="TDK147" s="509"/>
      <c r="TDL147" s="509"/>
      <c r="TDM147" s="509"/>
      <c r="TDN147" s="509"/>
      <c r="TDO147" s="509"/>
      <c r="TDP147" s="509"/>
      <c r="TDQ147" s="509"/>
      <c r="TDR147" s="509"/>
      <c r="TDS147" s="509"/>
      <c r="TDT147" s="509"/>
      <c r="TDU147" s="509"/>
      <c r="TDV147" s="509"/>
      <c r="TDW147" s="509"/>
      <c r="TDX147" s="509"/>
      <c r="TDY147" s="509"/>
      <c r="TDZ147" s="509"/>
      <c r="TEA147" s="509"/>
      <c r="TEB147" s="509"/>
      <c r="TEC147" s="509"/>
      <c r="TED147" s="509"/>
      <c r="TEE147" s="509"/>
      <c r="TEF147" s="509"/>
      <c r="TEG147" s="509"/>
      <c r="TEH147" s="509"/>
      <c r="TEI147" s="509"/>
      <c r="TEJ147" s="509"/>
      <c r="TEK147" s="509"/>
      <c r="TEL147" s="509"/>
      <c r="TEM147" s="509"/>
      <c r="TEN147" s="509"/>
      <c r="TEO147" s="509"/>
      <c r="TEP147" s="509"/>
      <c r="TEQ147" s="509"/>
      <c r="TER147" s="509"/>
      <c r="TES147" s="509"/>
      <c r="TET147" s="509"/>
      <c r="TEU147" s="509"/>
      <c r="TEV147" s="509"/>
      <c r="TEW147" s="509"/>
      <c r="TEX147" s="509"/>
      <c r="TEY147" s="509"/>
      <c r="TEZ147" s="509"/>
      <c r="TFA147" s="509"/>
      <c r="TFB147" s="509"/>
      <c r="TFC147" s="509"/>
      <c r="TFD147" s="509"/>
      <c r="TFE147" s="509"/>
      <c r="TFF147" s="509"/>
      <c r="TFG147" s="509"/>
      <c r="TFH147" s="509"/>
      <c r="TFI147" s="509"/>
      <c r="TFJ147" s="509"/>
      <c r="TFK147" s="509"/>
      <c r="TFL147" s="509"/>
      <c r="TFM147" s="509"/>
      <c r="TFN147" s="509"/>
      <c r="TFO147" s="509"/>
      <c r="TFP147" s="509"/>
      <c r="TFQ147" s="509"/>
      <c r="TFR147" s="509"/>
      <c r="TFS147" s="509"/>
      <c r="TFT147" s="509"/>
      <c r="TFU147" s="509"/>
      <c r="TFV147" s="509"/>
      <c r="TFW147" s="509"/>
      <c r="TFX147" s="509"/>
      <c r="TFY147" s="509"/>
      <c r="TFZ147" s="509"/>
      <c r="TGA147" s="509"/>
      <c r="TGB147" s="509"/>
      <c r="TGC147" s="509"/>
      <c r="TGD147" s="509"/>
      <c r="TGE147" s="509"/>
      <c r="TGF147" s="509"/>
      <c r="TGG147" s="509"/>
      <c r="TGH147" s="509"/>
      <c r="TGI147" s="509"/>
      <c r="TGJ147" s="509"/>
      <c r="TGK147" s="509"/>
      <c r="TGL147" s="509"/>
      <c r="TGM147" s="509"/>
      <c r="TGN147" s="509"/>
      <c r="TGO147" s="509"/>
      <c r="TGP147" s="509"/>
      <c r="TGQ147" s="509"/>
      <c r="TGR147" s="509"/>
      <c r="TGS147" s="509"/>
      <c r="TGT147" s="509"/>
      <c r="TGU147" s="509"/>
      <c r="TGV147" s="509"/>
      <c r="TGW147" s="509"/>
      <c r="TGX147" s="509"/>
      <c r="TGY147" s="509"/>
      <c r="TGZ147" s="509"/>
      <c r="THA147" s="509"/>
      <c r="THB147" s="509"/>
      <c r="THC147" s="509"/>
      <c r="THD147" s="509"/>
      <c r="THE147" s="509"/>
      <c r="THF147" s="509"/>
      <c r="THG147" s="509"/>
      <c r="THH147" s="509"/>
      <c r="THI147" s="509"/>
      <c r="THJ147" s="509"/>
      <c r="THK147" s="509"/>
      <c r="THL147" s="509"/>
      <c r="THM147" s="509"/>
      <c r="THN147" s="509"/>
      <c r="THO147" s="509"/>
      <c r="THP147" s="509"/>
      <c r="THQ147" s="509"/>
      <c r="THR147" s="509"/>
      <c r="THS147" s="509"/>
      <c r="THT147" s="509"/>
      <c r="THU147" s="509"/>
      <c r="THV147" s="509"/>
      <c r="THW147" s="509"/>
      <c r="THX147" s="509"/>
      <c r="THY147" s="509"/>
      <c r="THZ147" s="509"/>
      <c r="TIA147" s="509"/>
      <c r="TIB147" s="509"/>
      <c r="TIC147" s="509"/>
      <c r="TID147" s="509"/>
      <c r="TIE147" s="509"/>
      <c r="TIF147" s="509"/>
      <c r="TIG147" s="509"/>
      <c r="TIH147" s="509"/>
      <c r="TII147" s="509"/>
      <c r="TIJ147" s="509"/>
      <c r="TIK147" s="509"/>
      <c r="TIL147" s="509"/>
      <c r="TIM147" s="509"/>
      <c r="TIN147" s="509"/>
      <c r="TIO147" s="509"/>
      <c r="TIP147" s="509"/>
      <c r="TIQ147" s="509"/>
      <c r="TIR147" s="509"/>
      <c r="TIS147" s="509"/>
      <c r="TIT147" s="509"/>
      <c r="TIU147" s="509"/>
      <c r="TIV147" s="509"/>
      <c r="TIW147" s="509"/>
      <c r="TIX147" s="509"/>
      <c r="TIY147" s="509"/>
      <c r="TIZ147" s="509"/>
      <c r="TJA147" s="509"/>
      <c r="TJB147" s="509"/>
      <c r="TJC147" s="509"/>
      <c r="TJD147" s="509"/>
      <c r="TJE147" s="509"/>
      <c r="TJF147" s="509"/>
      <c r="TJG147" s="509"/>
      <c r="TJH147" s="509"/>
      <c r="TJI147" s="509"/>
      <c r="TJJ147" s="509"/>
      <c r="TJK147" s="509"/>
      <c r="TJL147" s="509"/>
      <c r="TJM147" s="509"/>
      <c r="TJN147" s="509"/>
      <c r="TJO147" s="509"/>
      <c r="TJP147" s="509"/>
      <c r="TJQ147" s="509"/>
      <c r="TJR147" s="509"/>
      <c r="TJS147" s="509"/>
      <c r="TJT147" s="509"/>
      <c r="TJU147" s="509"/>
      <c r="TJV147" s="509"/>
      <c r="TJW147" s="509"/>
      <c r="TJX147" s="509"/>
      <c r="TJY147" s="509"/>
      <c r="TJZ147" s="509"/>
      <c r="TKA147" s="509"/>
      <c r="TKB147" s="509"/>
      <c r="TKC147" s="509"/>
      <c r="TKD147" s="509"/>
      <c r="TKE147" s="509"/>
      <c r="TKF147" s="509"/>
      <c r="TKG147" s="509"/>
      <c r="TKH147" s="509"/>
      <c r="TKI147" s="509"/>
      <c r="TKJ147" s="509"/>
      <c r="TKK147" s="509"/>
      <c r="TKL147" s="509"/>
      <c r="TKM147" s="509"/>
      <c r="TKN147" s="509"/>
      <c r="TKO147" s="509"/>
      <c r="TKP147" s="509"/>
      <c r="TKQ147" s="509"/>
      <c r="TKR147" s="509"/>
      <c r="TKS147" s="509"/>
      <c r="TKT147" s="509"/>
      <c r="TKU147" s="509"/>
      <c r="TKV147" s="509"/>
      <c r="TKW147" s="509"/>
      <c r="TKX147" s="509"/>
      <c r="TKY147" s="509"/>
      <c r="TKZ147" s="509"/>
      <c r="TLA147" s="509"/>
      <c r="TLB147" s="509"/>
      <c r="TLC147" s="509"/>
      <c r="TLD147" s="509"/>
      <c r="TLE147" s="509"/>
      <c r="TLF147" s="509"/>
      <c r="TLG147" s="509"/>
      <c r="TLH147" s="509"/>
      <c r="TLI147" s="509"/>
      <c r="TLJ147" s="509"/>
      <c r="TLK147" s="509"/>
      <c r="TLL147" s="509"/>
      <c r="TLM147" s="509"/>
      <c r="TLN147" s="509"/>
      <c r="TLO147" s="509"/>
      <c r="TLP147" s="509"/>
      <c r="TLQ147" s="509"/>
      <c r="TLR147" s="509"/>
      <c r="TLS147" s="509"/>
      <c r="TLT147" s="509"/>
      <c r="TLU147" s="509"/>
      <c r="TLV147" s="509"/>
      <c r="TLW147" s="509"/>
      <c r="TLX147" s="509"/>
      <c r="TLY147" s="509"/>
      <c r="TLZ147" s="509"/>
      <c r="TMA147" s="509"/>
      <c r="TMB147" s="509"/>
      <c r="TMC147" s="509"/>
      <c r="TMD147" s="509"/>
      <c r="TME147" s="509"/>
      <c r="TMF147" s="509"/>
      <c r="TMG147" s="509"/>
      <c r="TMH147" s="509"/>
      <c r="TMI147" s="509"/>
      <c r="TMJ147" s="509"/>
      <c r="TMK147" s="509"/>
      <c r="TML147" s="509"/>
      <c r="TMM147" s="509"/>
      <c r="TMN147" s="509"/>
      <c r="TMO147" s="509"/>
      <c r="TMP147" s="509"/>
      <c r="TMQ147" s="509"/>
      <c r="TMR147" s="509"/>
      <c r="TMS147" s="509"/>
      <c r="TMT147" s="509"/>
      <c r="TMU147" s="509"/>
      <c r="TMV147" s="509"/>
      <c r="TMW147" s="509"/>
      <c r="TMX147" s="509"/>
      <c r="TMY147" s="509"/>
      <c r="TMZ147" s="509"/>
      <c r="TNA147" s="509"/>
      <c r="TNB147" s="509"/>
      <c r="TNC147" s="509"/>
      <c r="TND147" s="509"/>
      <c r="TNE147" s="509"/>
      <c r="TNF147" s="509"/>
      <c r="TNG147" s="509"/>
      <c r="TNH147" s="509"/>
      <c r="TNI147" s="509"/>
      <c r="TNJ147" s="509"/>
      <c r="TNK147" s="509"/>
      <c r="TNL147" s="509"/>
      <c r="TNM147" s="509"/>
      <c r="TNN147" s="509"/>
      <c r="TNO147" s="509"/>
      <c r="TNP147" s="509"/>
      <c r="TNQ147" s="509"/>
      <c r="TNR147" s="509"/>
      <c r="TNS147" s="509"/>
      <c r="TNT147" s="509"/>
      <c r="TNU147" s="509"/>
      <c r="TNV147" s="509"/>
      <c r="TNW147" s="509"/>
      <c r="TNX147" s="509"/>
      <c r="TNY147" s="509"/>
      <c r="TNZ147" s="509"/>
      <c r="TOA147" s="509"/>
      <c r="TOB147" s="509"/>
      <c r="TOC147" s="509"/>
      <c r="TOD147" s="509"/>
      <c r="TOE147" s="509"/>
      <c r="TOF147" s="509"/>
      <c r="TOG147" s="509"/>
      <c r="TOH147" s="509"/>
      <c r="TOI147" s="509"/>
      <c r="TOJ147" s="509"/>
      <c r="TOK147" s="509"/>
      <c r="TOL147" s="509"/>
      <c r="TOM147" s="509"/>
      <c r="TON147" s="509"/>
      <c r="TOO147" s="509"/>
      <c r="TOP147" s="509"/>
      <c r="TOQ147" s="509"/>
      <c r="TOR147" s="509"/>
      <c r="TOS147" s="509"/>
      <c r="TOT147" s="509"/>
      <c r="TOU147" s="509"/>
      <c r="TOV147" s="509"/>
      <c r="TOW147" s="509"/>
      <c r="TOX147" s="509"/>
      <c r="TOY147" s="509"/>
      <c r="TOZ147" s="509"/>
      <c r="TPA147" s="509"/>
      <c r="TPB147" s="509"/>
      <c r="TPC147" s="509"/>
      <c r="TPD147" s="509"/>
      <c r="TPE147" s="509"/>
      <c r="TPF147" s="509"/>
      <c r="TPG147" s="509"/>
      <c r="TPH147" s="509"/>
      <c r="TPI147" s="509"/>
      <c r="TPJ147" s="509"/>
      <c r="TPK147" s="509"/>
      <c r="TPL147" s="509"/>
      <c r="TPM147" s="509"/>
      <c r="TPN147" s="509"/>
      <c r="TPO147" s="509"/>
      <c r="TPP147" s="509"/>
      <c r="TPQ147" s="509"/>
      <c r="TPR147" s="509"/>
      <c r="TPS147" s="509"/>
      <c r="TPT147" s="509"/>
      <c r="TPU147" s="509"/>
      <c r="TPV147" s="509"/>
      <c r="TPW147" s="509"/>
      <c r="TPX147" s="509"/>
      <c r="TPY147" s="509"/>
      <c r="TPZ147" s="509"/>
      <c r="TQA147" s="509"/>
      <c r="TQB147" s="509"/>
      <c r="TQC147" s="509"/>
      <c r="TQD147" s="509"/>
      <c r="TQE147" s="509"/>
      <c r="TQF147" s="509"/>
      <c r="TQG147" s="509"/>
      <c r="TQH147" s="509"/>
      <c r="TQI147" s="509"/>
      <c r="TQJ147" s="509"/>
      <c r="TQK147" s="509"/>
      <c r="TQL147" s="509"/>
      <c r="TQM147" s="509"/>
      <c r="TQN147" s="509"/>
      <c r="TQO147" s="509"/>
      <c r="TQP147" s="509"/>
      <c r="TQQ147" s="509"/>
      <c r="TQR147" s="509"/>
      <c r="TQS147" s="509"/>
      <c r="TQT147" s="509"/>
      <c r="TQU147" s="509"/>
      <c r="TQV147" s="509"/>
      <c r="TQW147" s="509"/>
      <c r="TQX147" s="509"/>
      <c r="TQY147" s="509"/>
      <c r="TQZ147" s="509"/>
      <c r="TRA147" s="509"/>
      <c r="TRB147" s="509"/>
      <c r="TRC147" s="509"/>
      <c r="TRD147" s="509"/>
      <c r="TRE147" s="509"/>
      <c r="TRF147" s="509"/>
      <c r="TRG147" s="509"/>
      <c r="TRH147" s="509"/>
      <c r="TRI147" s="509"/>
      <c r="TRJ147" s="509"/>
      <c r="TRK147" s="509"/>
      <c r="TRL147" s="509"/>
      <c r="TRM147" s="509"/>
      <c r="TRN147" s="509"/>
      <c r="TRO147" s="509"/>
      <c r="TRP147" s="509"/>
      <c r="TRQ147" s="509"/>
      <c r="TRR147" s="509"/>
      <c r="TRS147" s="509"/>
      <c r="TRT147" s="509"/>
      <c r="TRU147" s="509"/>
      <c r="TRV147" s="509"/>
      <c r="TRW147" s="509"/>
      <c r="TRX147" s="509"/>
      <c r="TRY147" s="509"/>
      <c r="TRZ147" s="509"/>
      <c r="TSA147" s="509"/>
      <c r="TSB147" s="509"/>
      <c r="TSC147" s="509"/>
      <c r="TSD147" s="509"/>
      <c r="TSE147" s="509"/>
      <c r="TSF147" s="509"/>
      <c r="TSG147" s="509"/>
      <c r="TSH147" s="509"/>
      <c r="TSI147" s="509"/>
      <c r="TSJ147" s="509"/>
      <c r="TSK147" s="509"/>
      <c r="TSL147" s="509"/>
      <c r="TSM147" s="509"/>
      <c r="TSN147" s="509"/>
      <c r="TSO147" s="509"/>
      <c r="TSP147" s="509"/>
      <c r="TSQ147" s="509"/>
      <c r="TSR147" s="509"/>
      <c r="TSS147" s="509"/>
      <c r="TST147" s="509"/>
      <c r="TSU147" s="509"/>
      <c r="TSV147" s="509"/>
      <c r="TSW147" s="509"/>
      <c r="TSX147" s="509"/>
      <c r="TSY147" s="509"/>
      <c r="TSZ147" s="509"/>
      <c r="TTA147" s="509"/>
      <c r="TTB147" s="509"/>
      <c r="TTC147" s="509"/>
      <c r="TTD147" s="509"/>
      <c r="TTE147" s="509"/>
      <c r="TTF147" s="509"/>
      <c r="TTG147" s="509"/>
      <c r="TTH147" s="509"/>
      <c r="TTI147" s="509"/>
      <c r="TTJ147" s="509"/>
      <c r="TTK147" s="509"/>
      <c r="TTL147" s="509"/>
      <c r="TTM147" s="509"/>
      <c r="TTN147" s="509"/>
      <c r="TTO147" s="509"/>
      <c r="TTP147" s="509"/>
      <c r="TTQ147" s="509"/>
      <c r="TTR147" s="509"/>
      <c r="TTS147" s="509"/>
      <c r="TTT147" s="509"/>
      <c r="TTU147" s="509"/>
      <c r="TTV147" s="509"/>
      <c r="TTW147" s="509"/>
      <c r="TTX147" s="509"/>
      <c r="TTY147" s="509"/>
      <c r="TTZ147" s="509"/>
      <c r="TUA147" s="509"/>
      <c r="TUB147" s="509"/>
      <c r="TUC147" s="509"/>
      <c r="TUD147" s="509"/>
      <c r="TUE147" s="509"/>
      <c r="TUF147" s="509"/>
      <c r="TUG147" s="509"/>
      <c r="TUH147" s="509"/>
      <c r="TUI147" s="509"/>
      <c r="TUJ147" s="509"/>
      <c r="TUK147" s="509"/>
      <c r="TUL147" s="509"/>
      <c r="TUM147" s="509"/>
      <c r="TUN147" s="509"/>
      <c r="TUO147" s="509"/>
      <c r="TUP147" s="509"/>
      <c r="TUQ147" s="509"/>
      <c r="TUR147" s="509"/>
      <c r="TUS147" s="509"/>
      <c r="TUT147" s="509"/>
      <c r="TUU147" s="509"/>
      <c r="TUV147" s="509"/>
      <c r="TUW147" s="509"/>
      <c r="TUX147" s="509"/>
      <c r="TUY147" s="509"/>
      <c r="TUZ147" s="509"/>
      <c r="TVA147" s="509"/>
      <c r="TVB147" s="509"/>
      <c r="TVC147" s="509"/>
      <c r="TVD147" s="509"/>
      <c r="TVE147" s="509"/>
      <c r="TVF147" s="509"/>
      <c r="TVG147" s="509"/>
      <c r="TVH147" s="509"/>
      <c r="TVI147" s="509"/>
      <c r="TVJ147" s="509"/>
      <c r="TVK147" s="509"/>
      <c r="TVL147" s="509"/>
      <c r="TVM147" s="509"/>
      <c r="TVN147" s="509"/>
      <c r="TVO147" s="509"/>
      <c r="TVP147" s="509"/>
      <c r="TVQ147" s="509"/>
      <c r="TVR147" s="509"/>
      <c r="TVS147" s="509"/>
      <c r="TVT147" s="509"/>
      <c r="TVU147" s="509"/>
      <c r="TVV147" s="509"/>
      <c r="TVW147" s="509"/>
      <c r="TVX147" s="509"/>
      <c r="TVY147" s="509"/>
      <c r="TVZ147" s="509"/>
      <c r="TWA147" s="509"/>
      <c r="TWB147" s="509"/>
      <c r="TWC147" s="509"/>
      <c r="TWD147" s="509"/>
      <c r="TWE147" s="509"/>
      <c r="TWF147" s="509"/>
      <c r="TWG147" s="509"/>
      <c r="TWH147" s="509"/>
      <c r="TWI147" s="509"/>
      <c r="TWJ147" s="509"/>
      <c r="TWK147" s="509"/>
      <c r="TWL147" s="509"/>
      <c r="TWM147" s="509"/>
      <c r="TWN147" s="509"/>
      <c r="TWO147" s="509"/>
      <c r="TWP147" s="509"/>
      <c r="TWQ147" s="509"/>
      <c r="TWR147" s="509"/>
      <c r="TWS147" s="509"/>
      <c r="TWT147" s="509"/>
      <c r="TWU147" s="509"/>
      <c r="TWV147" s="509"/>
      <c r="TWW147" s="509"/>
      <c r="TWX147" s="509"/>
      <c r="TWY147" s="509"/>
      <c r="TWZ147" s="509"/>
      <c r="TXA147" s="509"/>
      <c r="TXB147" s="509"/>
      <c r="TXC147" s="509"/>
      <c r="TXD147" s="509"/>
      <c r="TXE147" s="509"/>
      <c r="TXF147" s="509"/>
      <c r="TXG147" s="509"/>
      <c r="TXH147" s="509"/>
      <c r="TXI147" s="509"/>
      <c r="TXJ147" s="509"/>
      <c r="TXK147" s="509"/>
      <c r="TXL147" s="509"/>
      <c r="TXM147" s="509"/>
      <c r="TXN147" s="509"/>
      <c r="TXO147" s="509"/>
      <c r="TXP147" s="509"/>
      <c r="TXQ147" s="509"/>
      <c r="TXR147" s="509"/>
      <c r="TXS147" s="509"/>
      <c r="TXT147" s="509"/>
      <c r="TXU147" s="509"/>
      <c r="TXV147" s="509"/>
      <c r="TXW147" s="509"/>
      <c r="TXX147" s="509"/>
      <c r="TXY147" s="509"/>
      <c r="TXZ147" s="509"/>
      <c r="TYA147" s="509"/>
      <c r="TYB147" s="509"/>
      <c r="TYC147" s="509"/>
      <c r="TYD147" s="509"/>
      <c r="TYE147" s="509"/>
      <c r="TYF147" s="509"/>
      <c r="TYG147" s="509"/>
      <c r="TYH147" s="509"/>
      <c r="TYI147" s="509"/>
      <c r="TYJ147" s="509"/>
      <c r="TYK147" s="509"/>
      <c r="TYL147" s="509"/>
      <c r="TYM147" s="509"/>
      <c r="TYN147" s="509"/>
      <c r="TYO147" s="509"/>
      <c r="TYP147" s="509"/>
      <c r="TYQ147" s="509"/>
      <c r="TYR147" s="509"/>
      <c r="TYS147" s="509"/>
      <c r="TYT147" s="509"/>
      <c r="TYU147" s="509"/>
      <c r="TYV147" s="509"/>
      <c r="TYW147" s="509"/>
      <c r="TYX147" s="509"/>
      <c r="TYY147" s="509"/>
      <c r="TYZ147" s="509"/>
      <c r="TZA147" s="509"/>
      <c r="TZB147" s="509"/>
      <c r="TZC147" s="509"/>
      <c r="TZD147" s="509"/>
      <c r="TZE147" s="509"/>
      <c r="TZF147" s="509"/>
      <c r="TZG147" s="509"/>
      <c r="TZH147" s="509"/>
      <c r="TZI147" s="509"/>
      <c r="TZJ147" s="509"/>
      <c r="TZK147" s="509"/>
      <c r="TZL147" s="509"/>
      <c r="TZM147" s="509"/>
      <c r="TZN147" s="509"/>
      <c r="TZO147" s="509"/>
      <c r="TZP147" s="509"/>
      <c r="TZQ147" s="509"/>
      <c r="TZR147" s="509"/>
      <c r="TZS147" s="509"/>
      <c r="TZT147" s="509"/>
      <c r="TZU147" s="509"/>
      <c r="TZV147" s="509"/>
      <c r="TZW147" s="509"/>
      <c r="TZX147" s="509"/>
      <c r="TZY147" s="509"/>
      <c r="TZZ147" s="509"/>
      <c r="UAA147" s="509"/>
      <c r="UAB147" s="509"/>
      <c r="UAC147" s="509"/>
      <c r="UAD147" s="509"/>
      <c r="UAE147" s="509"/>
      <c r="UAF147" s="509"/>
      <c r="UAG147" s="509"/>
      <c r="UAH147" s="509"/>
      <c r="UAI147" s="509"/>
      <c r="UAJ147" s="509"/>
      <c r="UAK147" s="509"/>
      <c r="UAL147" s="509"/>
      <c r="UAM147" s="509"/>
      <c r="UAN147" s="509"/>
      <c r="UAO147" s="509"/>
      <c r="UAP147" s="509"/>
      <c r="UAQ147" s="509"/>
      <c r="UAR147" s="509"/>
      <c r="UAS147" s="509"/>
      <c r="UAT147" s="509"/>
      <c r="UAU147" s="509"/>
      <c r="UAV147" s="509"/>
      <c r="UAW147" s="509"/>
      <c r="UAX147" s="509"/>
      <c r="UAY147" s="509"/>
      <c r="UAZ147" s="509"/>
      <c r="UBA147" s="509"/>
      <c r="UBB147" s="509"/>
      <c r="UBC147" s="509"/>
      <c r="UBD147" s="509"/>
      <c r="UBE147" s="509"/>
      <c r="UBF147" s="509"/>
      <c r="UBG147" s="509"/>
      <c r="UBH147" s="509"/>
      <c r="UBI147" s="509"/>
      <c r="UBJ147" s="509"/>
      <c r="UBK147" s="509"/>
      <c r="UBL147" s="509"/>
      <c r="UBM147" s="509"/>
      <c r="UBN147" s="509"/>
      <c r="UBO147" s="509"/>
      <c r="UBP147" s="509"/>
      <c r="UBQ147" s="509"/>
      <c r="UBR147" s="509"/>
      <c r="UBS147" s="509"/>
      <c r="UBT147" s="509"/>
      <c r="UBU147" s="509"/>
      <c r="UBV147" s="509"/>
      <c r="UBW147" s="509"/>
      <c r="UBX147" s="509"/>
      <c r="UBY147" s="509"/>
      <c r="UBZ147" s="509"/>
      <c r="UCA147" s="509"/>
      <c r="UCB147" s="509"/>
      <c r="UCC147" s="509"/>
      <c r="UCD147" s="509"/>
      <c r="UCE147" s="509"/>
      <c r="UCF147" s="509"/>
      <c r="UCG147" s="509"/>
      <c r="UCH147" s="509"/>
      <c r="UCI147" s="509"/>
      <c r="UCJ147" s="509"/>
      <c r="UCK147" s="509"/>
      <c r="UCL147" s="509"/>
      <c r="UCM147" s="509"/>
      <c r="UCN147" s="509"/>
      <c r="UCO147" s="509"/>
      <c r="UCP147" s="509"/>
      <c r="UCQ147" s="509"/>
      <c r="UCR147" s="509"/>
      <c r="UCS147" s="509"/>
      <c r="UCT147" s="509"/>
      <c r="UCU147" s="509"/>
      <c r="UCV147" s="509"/>
      <c r="UCW147" s="509"/>
      <c r="UCX147" s="509"/>
      <c r="UCY147" s="509"/>
      <c r="UCZ147" s="509"/>
      <c r="UDA147" s="509"/>
      <c r="UDB147" s="509"/>
      <c r="UDC147" s="509"/>
      <c r="UDD147" s="509"/>
      <c r="UDE147" s="509"/>
      <c r="UDF147" s="509"/>
      <c r="UDG147" s="509"/>
      <c r="UDH147" s="509"/>
      <c r="UDI147" s="509"/>
      <c r="UDJ147" s="509"/>
      <c r="UDK147" s="509"/>
      <c r="UDL147" s="509"/>
      <c r="UDM147" s="509"/>
      <c r="UDN147" s="509"/>
      <c r="UDO147" s="509"/>
      <c r="UDP147" s="509"/>
      <c r="UDQ147" s="509"/>
      <c r="UDR147" s="509"/>
      <c r="UDS147" s="509"/>
      <c r="UDT147" s="509"/>
      <c r="UDU147" s="509"/>
      <c r="UDV147" s="509"/>
      <c r="UDW147" s="509"/>
      <c r="UDX147" s="509"/>
      <c r="UDY147" s="509"/>
      <c r="UDZ147" s="509"/>
      <c r="UEA147" s="509"/>
      <c r="UEB147" s="509"/>
      <c r="UEC147" s="509"/>
      <c r="UED147" s="509"/>
      <c r="UEE147" s="509"/>
      <c r="UEF147" s="509"/>
      <c r="UEG147" s="509"/>
      <c r="UEH147" s="509"/>
      <c r="UEI147" s="509"/>
      <c r="UEJ147" s="509"/>
      <c r="UEK147" s="509"/>
      <c r="UEL147" s="509"/>
      <c r="UEM147" s="509"/>
      <c r="UEN147" s="509"/>
      <c r="UEO147" s="509"/>
      <c r="UEP147" s="509"/>
      <c r="UEQ147" s="509"/>
      <c r="UER147" s="509"/>
      <c r="UES147" s="509"/>
      <c r="UET147" s="509"/>
      <c r="UEU147" s="509"/>
      <c r="UEV147" s="509"/>
      <c r="UEW147" s="509"/>
      <c r="UEX147" s="509"/>
      <c r="UEY147" s="509"/>
      <c r="UEZ147" s="509"/>
      <c r="UFA147" s="509"/>
      <c r="UFB147" s="509"/>
      <c r="UFC147" s="509"/>
      <c r="UFD147" s="509"/>
      <c r="UFE147" s="509"/>
      <c r="UFF147" s="509"/>
      <c r="UFG147" s="509"/>
      <c r="UFH147" s="509"/>
      <c r="UFI147" s="509"/>
      <c r="UFJ147" s="509"/>
      <c r="UFK147" s="509"/>
      <c r="UFL147" s="509"/>
      <c r="UFM147" s="509"/>
      <c r="UFN147" s="509"/>
      <c r="UFO147" s="509"/>
      <c r="UFP147" s="509"/>
      <c r="UFQ147" s="509"/>
      <c r="UFR147" s="509"/>
      <c r="UFS147" s="509"/>
      <c r="UFT147" s="509"/>
      <c r="UFU147" s="509"/>
      <c r="UFV147" s="509"/>
      <c r="UFW147" s="509"/>
      <c r="UFX147" s="509"/>
      <c r="UFY147" s="509"/>
      <c r="UFZ147" s="509"/>
      <c r="UGA147" s="509"/>
      <c r="UGB147" s="509"/>
      <c r="UGC147" s="509"/>
      <c r="UGD147" s="509"/>
      <c r="UGE147" s="509"/>
      <c r="UGF147" s="509"/>
      <c r="UGG147" s="509"/>
      <c r="UGH147" s="509"/>
      <c r="UGI147" s="509"/>
      <c r="UGJ147" s="509"/>
      <c r="UGK147" s="509"/>
      <c r="UGL147" s="509"/>
      <c r="UGM147" s="509"/>
      <c r="UGN147" s="509"/>
      <c r="UGO147" s="509"/>
      <c r="UGP147" s="509"/>
      <c r="UGQ147" s="509"/>
      <c r="UGR147" s="509"/>
      <c r="UGS147" s="509"/>
      <c r="UGT147" s="509"/>
      <c r="UGU147" s="509"/>
      <c r="UGV147" s="509"/>
      <c r="UGW147" s="509"/>
      <c r="UGX147" s="509"/>
      <c r="UGY147" s="509"/>
      <c r="UGZ147" s="509"/>
      <c r="UHA147" s="509"/>
      <c r="UHB147" s="509"/>
      <c r="UHC147" s="509"/>
      <c r="UHD147" s="509"/>
      <c r="UHE147" s="509"/>
      <c r="UHF147" s="509"/>
      <c r="UHG147" s="509"/>
      <c r="UHH147" s="509"/>
      <c r="UHI147" s="509"/>
      <c r="UHJ147" s="509"/>
      <c r="UHK147" s="509"/>
      <c r="UHL147" s="509"/>
      <c r="UHM147" s="509"/>
      <c r="UHN147" s="509"/>
      <c r="UHO147" s="509"/>
      <c r="UHP147" s="509"/>
      <c r="UHQ147" s="509"/>
      <c r="UHR147" s="509"/>
      <c r="UHS147" s="509"/>
      <c r="UHT147" s="509"/>
      <c r="UHU147" s="509"/>
      <c r="UHV147" s="509"/>
      <c r="UHW147" s="509"/>
      <c r="UHX147" s="509"/>
      <c r="UHY147" s="509"/>
      <c r="UHZ147" s="509"/>
      <c r="UIA147" s="509"/>
      <c r="UIB147" s="509"/>
      <c r="UIC147" s="509"/>
      <c r="UID147" s="509"/>
      <c r="UIE147" s="509"/>
      <c r="UIF147" s="509"/>
      <c r="UIG147" s="509"/>
      <c r="UIH147" s="509"/>
      <c r="UII147" s="509"/>
      <c r="UIJ147" s="509"/>
      <c r="UIK147" s="509"/>
      <c r="UIL147" s="509"/>
      <c r="UIM147" s="509"/>
      <c r="UIN147" s="509"/>
      <c r="UIO147" s="509"/>
      <c r="UIP147" s="509"/>
      <c r="UIQ147" s="509"/>
      <c r="UIR147" s="509"/>
      <c r="UIS147" s="509"/>
      <c r="UIT147" s="509"/>
      <c r="UIU147" s="509"/>
      <c r="UIV147" s="509"/>
      <c r="UIW147" s="509"/>
      <c r="UIX147" s="509"/>
      <c r="UIY147" s="509"/>
      <c r="UIZ147" s="509"/>
      <c r="UJA147" s="509"/>
      <c r="UJB147" s="509"/>
      <c r="UJC147" s="509"/>
      <c r="UJD147" s="509"/>
      <c r="UJE147" s="509"/>
      <c r="UJF147" s="509"/>
      <c r="UJG147" s="509"/>
      <c r="UJH147" s="509"/>
      <c r="UJI147" s="509"/>
      <c r="UJJ147" s="509"/>
      <c r="UJK147" s="509"/>
      <c r="UJL147" s="509"/>
      <c r="UJM147" s="509"/>
      <c r="UJN147" s="509"/>
      <c r="UJO147" s="509"/>
      <c r="UJP147" s="509"/>
      <c r="UJQ147" s="509"/>
      <c r="UJR147" s="509"/>
      <c r="UJS147" s="509"/>
      <c r="UJT147" s="509"/>
      <c r="UJU147" s="509"/>
      <c r="UJV147" s="509"/>
      <c r="UJW147" s="509"/>
      <c r="UJX147" s="509"/>
      <c r="UJY147" s="509"/>
      <c r="UJZ147" s="509"/>
      <c r="UKA147" s="509"/>
      <c r="UKB147" s="509"/>
      <c r="UKC147" s="509"/>
      <c r="UKD147" s="509"/>
      <c r="UKE147" s="509"/>
      <c r="UKF147" s="509"/>
      <c r="UKG147" s="509"/>
      <c r="UKH147" s="509"/>
      <c r="UKI147" s="509"/>
      <c r="UKJ147" s="509"/>
      <c r="UKK147" s="509"/>
      <c r="UKL147" s="509"/>
      <c r="UKM147" s="509"/>
      <c r="UKN147" s="509"/>
      <c r="UKO147" s="509"/>
      <c r="UKP147" s="509"/>
      <c r="UKQ147" s="509"/>
      <c r="UKR147" s="509"/>
      <c r="UKS147" s="509"/>
      <c r="UKT147" s="509"/>
      <c r="UKU147" s="509"/>
      <c r="UKV147" s="509"/>
      <c r="UKW147" s="509"/>
      <c r="UKX147" s="509"/>
      <c r="UKY147" s="509"/>
      <c r="UKZ147" s="509"/>
      <c r="ULA147" s="509"/>
      <c r="ULB147" s="509"/>
      <c r="ULC147" s="509"/>
      <c r="ULD147" s="509"/>
      <c r="ULE147" s="509"/>
      <c r="ULF147" s="509"/>
      <c r="ULG147" s="509"/>
      <c r="ULH147" s="509"/>
      <c r="ULI147" s="509"/>
      <c r="ULJ147" s="509"/>
      <c r="ULK147" s="509"/>
      <c r="ULL147" s="509"/>
      <c r="ULM147" s="509"/>
      <c r="ULN147" s="509"/>
      <c r="ULO147" s="509"/>
      <c r="ULP147" s="509"/>
      <c r="ULQ147" s="509"/>
      <c r="ULR147" s="509"/>
      <c r="ULS147" s="509"/>
      <c r="ULT147" s="509"/>
      <c r="ULU147" s="509"/>
      <c r="ULV147" s="509"/>
      <c r="ULW147" s="509"/>
      <c r="ULX147" s="509"/>
      <c r="ULY147" s="509"/>
      <c r="ULZ147" s="509"/>
      <c r="UMA147" s="509"/>
      <c r="UMB147" s="509"/>
      <c r="UMC147" s="509"/>
      <c r="UMD147" s="509"/>
      <c r="UME147" s="509"/>
      <c r="UMF147" s="509"/>
      <c r="UMG147" s="509"/>
      <c r="UMH147" s="509"/>
      <c r="UMI147" s="509"/>
      <c r="UMJ147" s="509"/>
      <c r="UMK147" s="509"/>
      <c r="UML147" s="509"/>
      <c r="UMM147" s="509"/>
      <c r="UMN147" s="509"/>
      <c r="UMO147" s="509"/>
      <c r="UMP147" s="509"/>
      <c r="UMQ147" s="509"/>
      <c r="UMR147" s="509"/>
      <c r="UMS147" s="509"/>
      <c r="UMT147" s="509"/>
      <c r="UMU147" s="509"/>
      <c r="UMV147" s="509"/>
      <c r="UMW147" s="509"/>
      <c r="UMX147" s="509"/>
      <c r="UMY147" s="509"/>
      <c r="UMZ147" s="509"/>
      <c r="UNA147" s="509"/>
      <c r="UNB147" s="509"/>
      <c r="UNC147" s="509"/>
      <c r="UND147" s="509"/>
      <c r="UNE147" s="509"/>
      <c r="UNF147" s="509"/>
      <c r="UNG147" s="509"/>
      <c r="UNH147" s="509"/>
      <c r="UNI147" s="509"/>
      <c r="UNJ147" s="509"/>
      <c r="UNK147" s="509"/>
      <c r="UNL147" s="509"/>
      <c r="UNM147" s="509"/>
      <c r="UNN147" s="509"/>
      <c r="UNO147" s="509"/>
      <c r="UNP147" s="509"/>
      <c r="UNQ147" s="509"/>
      <c r="UNR147" s="509"/>
      <c r="UNS147" s="509"/>
      <c r="UNT147" s="509"/>
      <c r="UNU147" s="509"/>
      <c r="UNV147" s="509"/>
      <c r="UNW147" s="509"/>
      <c r="UNX147" s="509"/>
      <c r="UNY147" s="509"/>
      <c r="UNZ147" s="509"/>
      <c r="UOA147" s="509"/>
      <c r="UOB147" s="509"/>
      <c r="UOC147" s="509"/>
      <c r="UOD147" s="509"/>
      <c r="UOE147" s="509"/>
      <c r="UOF147" s="509"/>
      <c r="UOG147" s="509"/>
      <c r="UOH147" s="509"/>
      <c r="UOI147" s="509"/>
      <c r="UOJ147" s="509"/>
      <c r="UOK147" s="509"/>
      <c r="UOL147" s="509"/>
      <c r="UOM147" s="509"/>
      <c r="UON147" s="509"/>
      <c r="UOO147" s="509"/>
      <c r="UOP147" s="509"/>
      <c r="UOQ147" s="509"/>
      <c r="UOR147" s="509"/>
      <c r="UOS147" s="509"/>
      <c r="UOT147" s="509"/>
      <c r="UOU147" s="509"/>
      <c r="UOV147" s="509"/>
      <c r="UOW147" s="509"/>
      <c r="UOX147" s="509"/>
      <c r="UOY147" s="509"/>
      <c r="UOZ147" s="509"/>
      <c r="UPA147" s="509"/>
      <c r="UPB147" s="509"/>
      <c r="UPC147" s="509"/>
      <c r="UPD147" s="509"/>
      <c r="UPE147" s="509"/>
      <c r="UPF147" s="509"/>
      <c r="UPG147" s="509"/>
      <c r="UPH147" s="509"/>
      <c r="UPI147" s="509"/>
      <c r="UPJ147" s="509"/>
      <c r="UPK147" s="509"/>
      <c r="UPL147" s="509"/>
      <c r="UPM147" s="509"/>
      <c r="UPN147" s="509"/>
      <c r="UPO147" s="509"/>
      <c r="UPP147" s="509"/>
      <c r="UPQ147" s="509"/>
      <c r="UPR147" s="509"/>
      <c r="UPS147" s="509"/>
      <c r="UPT147" s="509"/>
      <c r="UPU147" s="509"/>
      <c r="UPV147" s="509"/>
      <c r="UPW147" s="509"/>
      <c r="UPX147" s="509"/>
      <c r="UPY147" s="509"/>
      <c r="UPZ147" s="509"/>
      <c r="UQA147" s="509"/>
      <c r="UQB147" s="509"/>
      <c r="UQC147" s="509"/>
      <c r="UQD147" s="509"/>
      <c r="UQE147" s="509"/>
      <c r="UQF147" s="509"/>
      <c r="UQG147" s="509"/>
      <c r="UQH147" s="509"/>
      <c r="UQI147" s="509"/>
      <c r="UQJ147" s="509"/>
      <c r="UQK147" s="509"/>
      <c r="UQL147" s="509"/>
      <c r="UQM147" s="509"/>
      <c r="UQN147" s="509"/>
      <c r="UQO147" s="509"/>
      <c r="UQP147" s="509"/>
      <c r="UQQ147" s="509"/>
      <c r="UQR147" s="509"/>
      <c r="UQS147" s="509"/>
      <c r="UQT147" s="509"/>
      <c r="UQU147" s="509"/>
      <c r="UQV147" s="509"/>
      <c r="UQW147" s="509"/>
      <c r="UQX147" s="509"/>
      <c r="UQY147" s="509"/>
      <c r="UQZ147" s="509"/>
      <c r="URA147" s="509"/>
      <c r="URB147" s="509"/>
      <c r="URC147" s="509"/>
      <c r="URD147" s="509"/>
      <c r="URE147" s="509"/>
      <c r="URF147" s="509"/>
      <c r="URG147" s="509"/>
      <c r="URH147" s="509"/>
      <c r="URI147" s="509"/>
      <c r="URJ147" s="509"/>
      <c r="URK147" s="509"/>
      <c r="URL147" s="509"/>
      <c r="URM147" s="509"/>
      <c r="URN147" s="509"/>
      <c r="URO147" s="509"/>
      <c r="URP147" s="509"/>
      <c r="URQ147" s="509"/>
      <c r="URR147" s="509"/>
      <c r="URS147" s="509"/>
      <c r="URT147" s="509"/>
      <c r="URU147" s="509"/>
      <c r="URV147" s="509"/>
      <c r="URW147" s="509"/>
      <c r="URX147" s="509"/>
      <c r="URY147" s="509"/>
      <c r="URZ147" s="509"/>
      <c r="USA147" s="509"/>
      <c r="USB147" s="509"/>
      <c r="USC147" s="509"/>
      <c r="USD147" s="509"/>
      <c r="USE147" s="509"/>
      <c r="USF147" s="509"/>
      <c r="USG147" s="509"/>
      <c r="USH147" s="509"/>
      <c r="USI147" s="509"/>
      <c r="USJ147" s="509"/>
      <c r="USK147" s="509"/>
      <c r="USL147" s="509"/>
      <c r="USM147" s="509"/>
      <c r="USN147" s="509"/>
      <c r="USO147" s="509"/>
      <c r="USP147" s="509"/>
      <c r="USQ147" s="509"/>
      <c r="USR147" s="509"/>
      <c r="USS147" s="509"/>
      <c r="UST147" s="509"/>
      <c r="USU147" s="509"/>
      <c r="USV147" s="509"/>
      <c r="USW147" s="509"/>
      <c r="USX147" s="509"/>
      <c r="USY147" s="509"/>
      <c r="USZ147" s="509"/>
      <c r="UTA147" s="509"/>
      <c r="UTB147" s="509"/>
      <c r="UTC147" s="509"/>
      <c r="UTD147" s="509"/>
      <c r="UTE147" s="509"/>
      <c r="UTF147" s="509"/>
      <c r="UTG147" s="509"/>
      <c r="UTH147" s="509"/>
      <c r="UTI147" s="509"/>
      <c r="UTJ147" s="509"/>
      <c r="UTK147" s="509"/>
      <c r="UTL147" s="509"/>
      <c r="UTM147" s="509"/>
      <c r="UTN147" s="509"/>
      <c r="UTO147" s="509"/>
      <c r="UTP147" s="509"/>
      <c r="UTQ147" s="509"/>
      <c r="UTR147" s="509"/>
      <c r="UTS147" s="509"/>
      <c r="UTT147" s="509"/>
      <c r="UTU147" s="509"/>
      <c r="UTV147" s="509"/>
      <c r="UTW147" s="509"/>
      <c r="UTX147" s="509"/>
      <c r="UTY147" s="509"/>
      <c r="UTZ147" s="509"/>
      <c r="UUA147" s="509"/>
      <c r="UUB147" s="509"/>
      <c r="UUC147" s="509"/>
      <c r="UUD147" s="509"/>
      <c r="UUE147" s="509"/>
      <c r="UUF147" s="509"/>
      <c r="UUG147" s="509"/>
      <c r="UUH147" s="509"/>
      <c r="UUI147" s="509"/>
      <c r="UUJ147" s="509"/>
      <c r="UUK147" s="509"/>
      <c r="UUL147" s="509"/>
      <c r="UUM147" s="509"/>
      <c r="UUN147" s="509"/>
      <c r="UUO147" s="509"/>
      <c r="UUP147" s="509"/>
      <c r="UUQ147" s="509"/>
      <c r="UUR147" s="509"/>
      <c r="UUS147" s="509"/>
      <c r="UUT147" s="509"/>
      <c r="UUU147" s="509"/>
      <c r="UUV147" s="509"/>
      <c r="UUW147" s="509"/>
      <c r="UUX147" s="509"/>
      <c r="UUY147" s="509"/>
      <c r="UUZ147" s="509"/>
      <c r="UVA147" s="509"/>
      <c r="UVB147" s="509"/>
      <c r="UVC147" s="509"/>
      <c r="UVD147" s="509"/>
      <c r="UVE147" s="509"/>
      <c r="UVF147" s="509"/>
      <c r="UVG147" s="509"/>
      <c r="UVH147" s="509"/>
      <c r="UVI147" s="509"/>
      <c r="UVJ147" s="509"/>
      <c r="UVK147" s="509"/>
      <c r="UVL147" s="509"/>
      <c r="UVM147" s="509"/>
      <c r="UVN147" s="509"/>
      <c r="UVO147" s="509"/>
      <c r="UVP147" s="509"/>
      <c r="UVQ147" s="509"/>
      <c r="UVR147" s="509"/>
      <c r="UVS147" s="509"/>
      <c r="UVT147" s="509"/>
      <c r="UVU147" s="509"/>
      <c r="UVV147" s="509"/>
      <c r="UVW147" s="509"/>
      <c r="UVX147" s="509"/>
      <c r="UVY147" s="509"/>
      <c r="UVZ147" s="509"/>
      <c r="UWA147" s="509"/>
      <c r="UWB147" s="509"/>
      <c r="UWC147" s="509"/>
      <c r="UWD147" s="509"/>
      <c r="UWE147" s="509"/>
      <c r="UWF147" s="509"/>
      <c r="UWG147" s="509"/>
      <c r="UWH147" s="509"/>
      <c r="UWI147" s="509"/>
      <c r="UWJ147" s="509"/>
      <c r="UWK147" s="509"/>
      <c r="UWL147" s="509"/>
      <c r="UWM147" s="509"/>
      <c r="UWN147" s="509"/>
      <c r="UWO147" s="509"/>
      <c r="UWP147" s="509"/>
      <c r="UWQ147" s="509"/>
      <c r="UWR147" s="509"/>
      <c r="UWS147" s="509"/>
      <c r="UWT147" s="509"/>
      <c r="UWU147" s="509"/>
      <c r="UWV147" s="509"/>
      <c r="UWW147" s="509"/>
      <c r="UWX147" s="509"/>
      <c r="UWY147" s="509"/>
      <c r="UWZ147" s="509"/>
      <c r="UXA147" s="509"/>
      <c r="UXB147" s="509"/>
      <c r="UXC147" s="509"/>
      <c r="UXD147" s="509"/>
      <c r="UXE147" s="509"/>
      <c r="UXF147" s="509"/>
      <c r="UXG147" s="509"/>
      <c r="UXH147" s="509"/>
      <c r="UXI147" s="509"/>
      <c r="UXJ147" s="509"/>
      <c r="UXK147" s="509"/>
      <c r="UXL147" s="509"/>
      <c r="UXM147" s="509"/>
      <c r="UXN147" s="509"/>
      <c r="UXO147" s="509"/>
      <c r="UXP147" s="509"/>
      <c r="UXQ147" s="509"/>
      <c r="UXR147" s="509"/>
      <c r="UXS147" s="509"/>
      <c r="UXT147" s="509"/>
      <c r="UXU147" s="509"/>
      <c r="UXV147" s="509"/>
      <c r="UXW147" s="509"/>
      <c r="UXX147" s="509"/>
      <c r="UXY147" s="509"/>
      <c r="UXZ147" s="509"/>
      <c r="UYA147" s="509"/>
      <c r="UYB147" s="509"/>
      <c r="UYC147" s="509"/>
      <c r="UYD147" s="509"/>
      <c r="UYE147" s="509"/>
      <c r="UYF147" s="509"/>
      <c r="UYG147" s="509"/>
      <c r="UYH147" s="509"/>
      <c r="UYI147" s="509"/>
      <c r="UYJ147" s="509"/>
      <c r="UYK147" s="509"/>
      <c r="UYL147" s="509"/>
      <c r="UYM147" s="509"/>
      <c r="UYN147" s="509"/>
      <c r="UYO147" s="509"/>
      <c r="UYP147" s="509"/>
      <c r="UYQ147" s="509"/>
      <c r="UYR147" s="509"/>
      <c r="UYS147" s="509"/>
      <c r="UYT147" s="509"/>
      <c r="UYU147" s="509"/>
      <c r="UYV147" s="509"/>
      <c r="UYW147" s="509"/>
      <c r="UYX147" s="509"/>
      <c r="UYY147" s="509"/>
      <c r="UYZ147" s="509"/>
      <c r="UZA147" s="509"/>
      <c r="UZB147" s="509"/>
      <c r="UZC147" s="509"/>
      <c r="UZD147" s="509"/>
      <c r="UZE147" s="509"/>
      <c r="UZF147" s="509"/>
      <c r="UZG147" s="509"/>
      <c r="UZH147" s="509"/>
      <c r="UZI147" s="509"/>
      <c r="UZJ147" s="509"/>
      <c r="UZK147" s="509"/>
      <c r="UZL147" s="509"/>
      <c r="UZM147" s="509"/>
      <c r="UZN147" s="509"/>
      <c r="UZO147" s="509"/>
      <c r="UZP147" s="509"/>
      <c r="UZQ147" s="509"/>
      <c r="UZR147" s="509"/>
      <c r="UZS147" s="509"/>
      <c r="UZT147" s="509"/>
      <c r="UZU147" s="509"/>
      <c r="UZV147" s="509"/>
      <c r="UZW147" s="509"/>
      <c r="UZX147" s="509"/>
      <c r="UZY147" s="509"/>
      <c r="UZZ147" s="509"/>
      <c r="VAA147" s="509"/>
      <c r="VAB147" s="509"/>
      <c r="VAC147" s="509"/>
      <c r="VAD147" s="509"/>
      <c r="VAE147" s="509"/>
      <c r="VAF147" s="509"/>
      <c r="VAG147" s="509"/>
      <c r="VAH147" s="509"/>
      <c r="VAI147" s="509"/>
      <c r="VAJ147" s="509"/>
      <c r="VAK147" s="509"/>
      <c r="VAL147" s="509"/>
      <c r="VAM147" s="509"/>
      <c r="VAN147" s="509"/>
      <c r="VAO147" s="509"/>
      <c r="VAP147" s="509"/>
      <c r="VAQ147" s="509"/>
      <c r="VAR147" s="509"/>
      <c r="VAS147" s="509"/>
      <c r="VAT147" s="509"/>
      <c r="VAU147" s="509"/>
      <c r="VAV147" s="509"/>
      <c r="VAW147" s="509"/>
      <c r="VAX147" s="509"/>
      <c r="VAY147" s="509"/>
      <c r="VAZ147" s="509"/>
      <c r="VBA147" s="509"/>
      <c r="VBB147" s="509"/>
      <c r="VBC147" s="509"/>
      <c r="VBD147" s="509"/>
      <c r="VBE147" s="509"/>
      <c r="VBF147" s="509"/>
      <c r="VBG147" s="509"/>
      <c r="VBH147" s="509"/>
      <c r="VBI147" s="509"/>
      <c r="VBJ147" s="509"/>
      <c r="VBK147" s="509"/>
      <c r="VBL147" s="509"/>
      <c r="VBM147" s="509"/>
      <c r="VBN147" s="509"/>
      <c r="VBO147" s="509"/>
      <c r="VBP147" s="509"/>
      <c r="VBQ147" s="509"/>
      <c r="VBR147" s="509"/>
      <c r="VBS147" s="509"/>
      <c r="VBT147" s="509"/>
      <c r="VBU147" s="509"/>
      <c r="VBV147" s="509"/>
      <c r="VBW147" s="509"/>
      <c r="VBX147" s="509"/>
      <c r="VBY147" s="509"/>
      <c r="VBZ147" s="509"/>
      <c r="VCA147" s="509"/>
      <c r="VCB147" s="509"/>
      <c r="VCC147" s="509"/>
      <c r="VCD147" s="509"/>
      <c r="VCE147" s="509"/>
      <c r="VCF147" s="509"/>
      <c r="VCG147" s="509"/>
      <c r="VCH147" s="509"/>
      <c r="VCI147" s="509"/>
      <c r="VCJ147" s="509"/>
      <c r="VCK147" s="509"/>
      <c r="VCL147" s="509"/>
      <c r="VCM147" s="509"/>
      <c r="VCN147" s="509"/>
      <c r="VCO147" s="509"/>
      <c r="VCP147" s="509"/>
      <c r="VCQ147" s="509"/>
      <c r="VCR147" s="509"/>
      <c r="VCS147" s="509"/>
      <c r="VCT147" s="509"/>
      <c r="VCU147" s="509"/>
      <c r="VCV147" s="509"/>
      <c r="VCW147" s="509"/>
      <c r="VCX147" s="509"/>
      <c r="VCY147" s="509"/>
      <c r="VCZ147" s="509"/>
      <c r="VDA147" s="509"/>
      <c r="VDB147" s="509"/>
      <c r="VDC147" s="509"/>
      <c r="VDD147" s="509"/>
      <c r="VDE147" s="509"/>
      <c r="VDF147" s="509"/>
      <c r="VDG147" s="509"/>
      <c r="VDH147" s="509"/>
      <c r="VDI147" s="509"/>
      <c r="VDJ147" s="509"/>
      <c r="VDK147" s="509"/>
      <c r="VDL147" s="509"/>
      <c r="VDM147" s="509"/>
      <c r="VDN147" s="509"/>
      <c r="VDO147" s="509"/>
      <c r="VDP147" s="509"/>
      <c r="VDQ147" s="509"/>
      <c r="VDR147" s="509"/>
      <c r="VDS147" s="509"/>
      <c r="VDT147" s="509"/>
      <c r="VDU147" s="509"/>
      <c r="VDV147" s="509"/>
      <c r="VDW147" s="509"/>
      <c r="VDX147" s="509"/>
      <c r="VDY147" s="509"/>
      <c r="VDZ147" s="509"/>
      <c r="VEA147" s="509"/>
      <c r="VEB147" s="509"/>
      <c r="VEC147" s="509"/>
      <c r="VED147" s="509"/>
      <c r="VEE147" s="509"/>
      <c r="VEF147" s="509"/>
      <c r="VEG147" s="509"/>
      <c r="VEH147" s="509"/>
      <c r="VEI147" s="509"/>
      <c r="VEJ147" s="509"/>
      <c r="VEK147" s="509"/>
      <c r="VEL147" s="509"/>
      <c r="VEM147" s="509"/>
      <c r="VEN147" s="509"/>
      <c r="VEO147" s="509"/>
      <c r="VEP147" s="509"/>
      <c r="VEQ147" s="509"/>
      <c r="VER147" s="509"/>
      <c r="VES147" s="509"/>
      <c r="VET147" s="509"/>
      <c r="VEU147" s="509"/>
      <c r="VEV147" s="509"/>
      <c r="VEW147" s="509"/>
      <c r="VEX147" s="509"/>
      <c r="VEY147" s="509"/>
      <c r="VEZ147" s="509"/>
      <c r="VFA147" s="509"/>
      <c r="VFB147" s="509"/>
      <c r="VFC147" s="509"/>
      <c r="VFD147" s="509"/>
      <c r="VFE147" s="509"/>
      <c r="VFF147" s="509"/>
      <c r="VFG147" s="509"/>
      <c r="VFH147" s="509"/>
      <c r="VFI147" s="509"/>
      <c r="VFJ147" s="509"/>
      <c r="VFK147" s="509"/>
      <c r="VFL147" s="509"/>
      <c r="VFM147" s="509"/>
      <c r="VFN147" s="509"/>
      <c r="VFO147" s="509"/>
      <c r="VFP147" s="509"/>
      <c r="VFQ147" s="509"/>
      <c r="VFR147" s="509"/>
      <c r="VFS147" s="509"/>
      <c r="VFT147" s="509"/>
      <c r="VFU147" s="509"/>
      <c r="VFV147" s="509"/>
      <c r="VFW147" s="509"/>
      <c r="VFX147" s="509"/>
      <c r="VFY147" s="509"/>
      <c r="VFZ147" s="509"/>
      <c r="VGA147" s="509"/>
      <c r="VGB147" s="509"/>
      <c r="VGC147" s="509"/>
      <c r="VGD147" s="509"/>
      <c r="VGE147" s="509"/>
      <c r="VGF147" s="509"/>
      <c r="VGG147" s="509"/>
      <c r="VGH147" s="509"/>
      <c r="VGI147" s="509"/>
      <c r="VGJ147" s="509"/>
      <c r="VGK147" s="509"/>
      <c r="VGL147" s="509"/>
      <c r="VGM147" s="509"/>
      <c r="VGN147" s="509"/>
      <c r="VGO147" s="509"/>
      <c r="VGP147" s="509"/>
      <c r="VGQ147" s="509"/>
      <c r="VGR147" s="509"/>
      <c r="VGS147" s="509"/>
      <c r="VGT147" s="509"/>
      <c r="VGU147" s="509"/>
      <c r="VGV147" s="509"/>
      <c r="VGW147" s="509"/>
      <c r="VGX147" s="509"/>
      <c r="VGY147" s="509"/>
      <c r="VGZ147" s="509"/>
      <c r="VHA147" s="509"/>
      <c r="VHB147" s="509"/>
      <c r="VHC147" s="509"/>
      <c r="VHD147" s="509"/>
      <c r="VHE147" s="509"/>
      <c r="VHF147" s="509"/>
      <c r="VHG147" s="509"/>
      <c r="VHH147" s="509"/>
      <c r="VHI147" s="509"/>
      <c r="VHJ147" s="509"/>
      <c r="VHK147" s="509"/>
      <c r="VHL147" s="509"/>
      <c r="VHM147" s="509"/>
      <c r="VHN147" s="509"/>
      <c r="VHO147" s="509"/>
      <c r="VHP147" s="509"/>
      <c r="VHQ147" s="509"/>
      <c r="VHR147" s="509"/>
      <c r="VHS147" s="509"/>
      <c r="VHT147" s="509"/>
      <c r="VHU147" s="509"/>
      <c r="VHV147" s="509"/>
      <c r="VHW147" s="509"/>
      <c r="VHX147" s="509"/>
      <c r="VHY147" s="509"/>
      <c r="VHZ147" s="509"/>
      <c r="VIA147" s="509"/>
      <c r="VIB147" s="509"/>
      <c r="VIC147" s="509"/>
      <c r="VID147" s="509"/>
      <c r="VIE147" s="509"/>
      <c r="VIF147" s="509"/>
      <c r="VIG147" s="509"/>
      <c r="VIH147" s="509"/>
      <c r="VII147" s="509"/>
      <c r="VIJ147" s="509"/>
      <c r="VIK147" s="509"/>
      <c r="VIL147" s="509"/>
      <c r="VIM147" s="509"/>
      <c r="VIN147" s="509"/>
      <c r="VIO147" s="509"/>
      <c r="VIP147" s="509"/>
      <c r="VIQ147" s="509"/>
      <c r="VIR147" s="509"/>
      <c r="VIS147" s="509"/>
      <c r="VIT147" s="509"/>
      <c r="VIU147" s="509"/>
      <c r="VIV147" s="509"/>
      <c r="VIW147" s="509"/>
      <c r="VIX147" s="509"/>
      <c r="VIY147" s="509"/>
      <c r="VIZ147" s="509"/>
      <c r="VJA147" s="509"/>
      <c r="VJB147" s="509"/>
      <c r="VJC147" s="509"/>
      <c r="VJD147" s="509"/>
      <c r="VJE147" s="509"/>
      <c r="VJF147" s="509"/>
      <c r="VJG147" s="509"/>
      <c r="VJH147" s="509"/>
      <c r="VJI147" s="509"/>
      <c r="VJJ147" s="509"/>
      <c r="VJK147" s="509"/>
      <c r="VJL147" s="509"/>
      <c r="VJM147" s="509"/>
      <c r="VJN147" s="509"/>
      <c r="VJO147" s="509"/>
      <c r="VJP147" s="509"/>
      <c r="VJQ147" s="509"/>
      <c r="VJR147" s="509"/>
      <c r="VJS147" s="509"/>
      <c r="VJT147" s="509"/>
      <c r="VJU147" s="509"/>
      <c r="VJV147" s="509"/>
      <c r="VJW147" s="509"/>
      <c r="VJX147" s="509"/>
      <c r="VJY147" s="509"/>
      <c r="VJZ147" s="509"/>
      <c r="VKA147" s="509"/>
      <c r="VKB147" s="509"/>
      <c r="VKC147" s="509"/>
      <c r="VKD147" s="509"/>
      <c r="VKE147" s="509"/>
      <c r="VKF147" s="509"/>
      <c r="VKG147" s="509"/>
      <c r="VKH147" s="509"/>
      <c r="VKI147" s="509"/>
      <c r="VKJ147" s="509"/>
      <c r="VKK147" s="509"/>
      <c r="VKL147" s="509"/>
      <c r="VKM147" s="509"/>
      <c r="VKN147" s="509"/>
      <c r="VKO147" s="509"/>
      <c r="VKP147" s="509"/>
      <c r="VKQ147" s="509"/>
      <c r="VKR147" s="509"/>
      <c r="VKS147" s="509"/>
      <c r="VKT147" s="509"/>
      <c r="VKU147" s="509"/>
      <c r="VKV147" s="509"/>
      <c r="VKW147" s="509"/>
      <c r="VKX147" s="509"/>
      <c r="VKY147" s="509"/>
      <c r="VKZ147" s="509"/>
      <c r="VLA147" s="509"/>
      <c r="VLB147" s="509"/>
      <c r="VLC147" s="509"/>
      <c r="VLD147" s="509"/>
      <c r="VLE147" s="509"/>
      <c r="VLF147" s="509"/>
      <c r="VLG147" s="509"/>
      <c r="VLH147" s="509"/>
      <c r="VLI147" s="509"/>
      <c r="VLJ147" s="509"/>
      <c r="VLK147" s="509"/>
      <c r="VLL147" s="509"/>
      <c r="VLM147" s="509"/>
      <c r="VLN147" s="509"/>
      <c r="VLO147" s="509"/>
      <c r="VLP147" s="509"/>
      <c r="VLQ147" s="509"/>
      <c r="VLR147" s="509"/>
      <c r="VLS147" s="509"/>
      <c r="VLT147" s="509"/>
      <c r="VLU147" s="509"/>
      <c r="VLV147" s="509"/>
      <c r="VLW147" s="509"/>
      <c r="VLX147" s="509"/>
      <c r="VLY147" s="509"/>
      <c r="VLZ147" s="509"/>
      <c r="VMA147" s="509"/>
      <c r="VMB147" s="509"/>
      <c r="VMC147" s="509"/>
      <c r="VMD147" s="509"/>
      <c r="VME147" s="509"/>
      <c r="VMF147" s="509"/>
      <c r="VMG147" s="509"/>
      <c r="VMH147" s="509"/>
      <c r="VMI147" s="509"/>
      <c r="VMJ147" s="509"/>
      <c r="VMK147" s="509"/>
      <c r="VML147" s="509"/>
      <c r="VMM147" s="509"/>
      <c r="VMN147" s="509"/>
      <c r="VMO147" s="509"/>
      <c r="VMP147" s="509"/>
      <c r="VMQ147" s="509"/>
      <c r="VMR147" s="509"/>
      <c r="VMS147" s="509"/>
      <c r="VMT147" s="509"/>
      <c r="VMU147" s="509"/>
      <c r="VMV147" s="509"/>
      <c r="VMW147" s="509"/>
      <c r="VMX147" s="509"/>
      <c r="VMY147" s="509"/>
      <c r="VMZ147" s="509"/>
      <c r="VNA147" s="509"/>
      <c r="VNB147" s="509"/>
      <c r="VNC147" s="509"/>
      <c r="VND147" s="509"/>
      <c r="VNE147" s="509"/>
      <c r="VNF147" s="509"/>
      <c r="VNG147" s="509"/>
      <c r="VNH147" s="509"/>
      <c r="VNI147" s="509"/>
      <c r="VNJ147" s="509"/>
      <c r="VNK147" s="509"/>
      <c r="VNL147" s="509"/>
      <c r="VNM147" s="509"/>
      <c r="VNN147" s="509"/>
      <c r="VNO147" s="509"/>
      <c r="VNP147" s="509"/>
      <c r="VNQ147" s="509"/>
      <c r="VNR147" s="509"/>
      <c r="VNS147" s="509"/>
      <c r="VNT147" s="509"/>
      <c r="VNU147" s="509"/>
      <c r="VNV147" s="509"/>
      <c r="VNW147" s="509"/>
      <c r="VNX147" s="509"/>
      <c r="VNY147" s="509"/>
      <c r="VNZ147" s="509"/>
      <c r="VOA147" s="509"/>
      <c r="VOB147" s="509"/>
      <c r="VOC147" s="509"/>
      <c r="VOD147" s="509"/>
      <c r="VOE147" s="509"/>
      <c r="VOF147" s="509"/>
      <c r="VOG147" s="509"/>
      <c r="VOH147" s="509"/>
      <c r="VOI147" s="509"/>
      <c r="VOJ147" s="509"/>
      <c r="VOK147" s="509"/>
      <c r="VOL147" s="509"/>
      <c r="VOM147" s="509"/>
      <c r="VON147" s="509"/>
      <c r="VOO147" s="509"/>
      <c r="VOP147" s="509"/>
      <c r="VOQ147" s="509"/>
      <c r="VOR147" s="509"/>
      <c r="VOS147" s="509"/>
      <c r="VOT147" s="509"/>
      <c r="VOU147" s="509"/>
      <c r="VOV147" s="509"/>
      <c r="VOW147" s="509"/>
      <c r="VOX147" s="509"/>
      <c r="VOY147" s="509"/>
      <c r="VOZ147" s="509"/>
      <c r="VPA147" s="509"/>
      <c r="VPB147" s="509"/>
      <c r="VPC147" s="509"/>
      <c r="VPD147" s="509"/>
      <c r="VPE147" s="509"/>
      <c r="VPF147" s="509"/>
      <c r="VPG147" s="509"/>
      <c r="VPH147" s="509"/>
      <c r="VPI147" s="509"/>
      <c r="VPJ147" s="509"/>
      <c r="VPK147" s="509"/>
      <c r="VPL147" s="509"/>
      <c r="VPM147" s="509"/>
      <c r="VPN147" s="509"/>
      <c r="VPO147" s="509"/>
      <c r="VPP147" s="509"/>
      <c r="VPQ147" s="509"/>
      <c r="VPR147" s="509"/>
      <c r="VPS147" s="509"/>
      <c r="VPT147" s="509"/>
      <c r="VPU147" s="509"/>
      <c r="VPV147" s="509"/>
      <c r="VPW147" s="509"/>
      <c r="VPX147" s="509"/>
      <c r="VPY147" s="509"/>
      <c r="VPZ147" s="509"/>
      <c r="VQA147" s="509"/>
      <c r="VQB147" s="509"/>
      <c r="VQC147" s="509"/>
      <c r="VQD147" s="509"/>
      <c r="VQE147" s="509"/>
      <c r="VQF147" s="509"/>
      <c r="VQG147" s="509"/>
      <c r="VQH147" s="509"/>
      <c r="VQI147" s="509"/>
      <c r="VQJ147" s="509"/>
      <c r="VQK147" s="509"/>
      <c r="VQL147" s="509"/>
      <c r="VQM147" s="509"/>
      <c r="VQN147" s="509"/>
      <c r="VQO147" s="509"/>
      <c r="VQP147" s="509"/>
      <c r="VQQ147" s="509"/>
      <c r="VQR147" s="509"/>
      <c r="VQS147" s="509"/>
      <c r="VQT147" s="509"/>
      <c r="VQU147" s="509"/>
      <c r="VQV147" s="509"/>
      <c r="VQW147" s="509"/>
      <c r="VQX147" s="509"/>
      <c r="VQY147" s="509"/>
      <c r="VQZ147" s="509"/>
      <c r="VRA147" s="509"/>
      <c r="VRB147" s="509"/>
      <c r="VRC147" s="509"/>
      <c r="VRD147" s="509"/>
      <c r="VRE147" s="509"/>
      <c r="VRF147" s="509"/>
      <c r="VRG147" s="509"/>
      <c r="VRH147" s="509"/>
      <c r="VRI147" s="509"/>
      <c r="VRJ147" s="509"/>
      <c r="VRK147" s="509"/>
      <c r="VRL147" s="509"/>
      <c r="VRM147" s="509"/>
      <c r="VRN147" s="509"/>
      <c r="VRO147" s="509"/>
      <c r="VRP147" s="509"/>
      <c r="VRQ147" s="509"/>
      <c r="VRR147" s="509"/>
      <c r="VRS147" s="509"/>
      <c r="VRT147" s="509"/>
      <c r="VRU147" s="509"/>
      <c r="VRV147" s="509"/>
      <c r="VRW147" s="509"/>
      <c r="VRX147" s="509"/>
      <c r="VRY147" s="509"/>
      <c r="VRZ147" s="509"/>
      <c r="VSA147" s="509"/>
      <c r="VSB147" s="509"/>
      <c r="VSC147" s="509"/>
      <c r="VSD147" s="509"/>
      <c r="VSE147" s="509"/>
      <c r="VSF147" s="509"/>
      <c r="VSG147" s="509"/>
      <c r="VSH147" s="509"/>
      <c r="VSI147" s="509"/>
      <c r="VSJ147" s="509"/>
      <c r="VSK147" s="509"/>
      <c r="VSL147" s="509"/>
      <c r="VSM147" s="509"/>
      <c r="VSN147" s="509"/>
      <c r="VSO147" s="509"/>
      <c r="VSP147" s="509"/>
      <c r="VSQ147" s="509"/>
      <c r="VSR147" s="509"/>
      <c r="VSS147" s="509"/>
      <c r="VST147" s="509"/>
      <c r="VSU147" s="509"/>
      <c r="VSV147" s="509"/>
      <c r="VSW147" s="509"/>
      <c r="VSX147" s="509"/>
      <c r="VSY147" s="509"/>
      <c r="VSZ147" s="509"/>
      <c r="VTA147" s="509"/>
      <c r="VTB147" s="509"/>
      <c r="VTC147" s="509"/>
      <c r="VTD147" s="509"/>
      <c r="VTE147" s="509"/>
      <c r="VTF147" s="509"/>
      <c r="VTG147" s="509"/>
      <c r="VTH147" s="509"/>
      <c r="VTI147" s="509"/>
      <c r="VTJ147" s="509"/>
      <c r="VTK147" s="509"/>
      <c r="VTL147" s="509"/>
      <c r="VTM147" s="509"/>
      <c r="VTN147" s="509"/>
      <c r="VTO147" s="509"/>
      <c r="VTP147" s="509"/>
      <c r="VTQ147" s="509"/>
      <c r="VTR147" s="509"/>
      <c r="VTS147" s="509"/>
      <c r="VTT147" s="509"/>
      <c r="VTU147" s="509"/>
      <c r="VTV147" s="509"/>
      <c r="VTW147" s="509"/>
      <c r="VTX147" s="509"/>
      <c r="VTY147" s="509"/>
      <c r="VTZ147" s="509"/>
      <c r="VUA147" s="509"/>
      <c r="VUB147" s="509"/>
      <c r="VUC147" s="509"/>
      <c r="VUD147" s="509"/>
      <c r="VUE147" s="509"/>
      <c r="VUF147" s="509"/>
      <c r="VUG147" s="509"/>
      <c r="VUH147" s="509"/>
      <c r="VUI147" s="509"/>
      <c r="VUJ147" s="509"/>
      <c r="VUK147" s="509"/>
      <c r="VUL147" s="509"/>
      <c r="VUM147" s="509"/>
      <c r="VUN147" s="509"/>
      <c r="VUO147" s="509"/>
      <c r="VUP147" s="509"/>
      <c r="VUQ147" s="509"/>
      <c r="VUR147" s="509"/>
      <c r="VUS147" s="509"/>
      <c r="VUT147" s="509"/>
      <c r="VUU147" s="509"/>
      <c r="VUV147" s="509"/>
      <c r="VUW147" s="509"/>
      <c r="VUX147" s="509"/>
      <c r="VUY147" s="509"/>
      <c r="VUZ147" s="509"/>
      <c r="VVA147" s="509"/>
      <c r="VVB147" s="509"/>
      <c r="VVC147" s="509"/>
      <c r="VVD147" s="509"/>
      <c r="VVE147" s="509"/>
      <c r="VVF147" s="509"/>
      <c r="VVG147" s="509"/>
      <c r="VVH147" s="509"/>
      <c r="VVI147" s="509"/>
      <c r="VVJ147" s="509"/>
      <c r="VVK147" s="509"/>
      <c r="VVL147" s="509"/>
      <c r="VVM147" s="509"/>
      <c r="VVN147" s="509"/>
      <c r="VVO147" s="509"/>
      <c r="VVP147" s="509"/>
      <c r="VVQ147" s="509"/>
      <c r="VVR147" s="509"/>
      <c r="VVS147" s="509"/>
      <c r="VVT147" s="509"/>
      <c r="VVU147" s="509"/>
      <c r="VVV147" s="509"/>
      <c r="VVW147" s="509"/>
      <c r="VVX147" s="509"/>
      <c r="VVY147" s="509"/>
      <c r="VVZ147" s="509"/>
      <c r="VWA147" s="509"/>
      <c r="VWB147" s="509"/>
      <c r="VWC147" s="509"/>
      <c r="VWD147" s="509"/>
      <c r="VWE147" s="509"/>
      <c r="VWF147" s="509"/>
      <c r="VWG147" s="509"/>
      <c r="VWH147" s="509"/>
      <c r="VWI147" s="509"/>
      <c r="VWJ147" s="509"/>
      <c r="VWK147" s="509"/>
      <c r="VWL147" s="509"/>
      <c r="VWM147" s="509"/>
      <c r="VWN147" s="509"/>
      <c r="VWO147" s="509"/>
      <c r="VWP147" s="509"/>
      <c r="VWQ147" s="509"/>
      <c r="VWR147" s="509"/>
      <c r="VWS147" s="509"/>
      <c r="VWT147" s="509"/>
      <c r="VWU147" s="509"/>
      <c r="VWV147" s="509"/>
      <c r="VWW147" s="509"/>
      <c r="VWX147" s="509"/>
      <c r="VWY147" s="509"/>
      <c r="VWZ147" s="509"/>
      <c r="VXA147" s="509"/>
      <c r="VXB147" s="509"/>
      <c r="VXC147" s="509"/>
      <c r="VXD147" s="509"/>
      <c r="VXE147" s="509"/>
      <c r="VXF147" s="509"/>
      <c r="VXG147" s="509"/>
      <c r="VXH147" s="509"/>
      <c r="VXI147" s="509"/>
      <c r="VXJ147" s="509"/>
      <c r="VXK147" s="509"/>
      <c r="VXL147" s="509"/>
      <c r="VXM147" s="509"/>
      <c r="VXN147" s="509"/>
      <c r="VXO147" s="509"/>
      <c r="VXP147" s="509"/>
      <c r="VXQ147" s="509"/>
      <c r="VXR147" s="509"/>
      <c r="VXS147" s="509"/>
      <c r="VXT147" s="509"/>
      <c r="VXU147" s="509"/>
      <c r="VXV147" s="509"/>
      <c r="VXW147" s="509"/>
      <c r="VXX147" s="509"/>
      <c r="VXY147" s="509"/>
      <c r="VXZ147" s="509"/>
      <c r="VYA147" s="509"/>
      <c r="VYB147" s="509"/>
      <c r="VYC147" s="509"/>
      <c r="VYD147" s="509"/>
      <c r="VYE147" s="509"/>
      <c r="VYF147" s="509"/>
      <c r="VYG147" s="509"/>
      <c r="VYH147" s="509"/>
      <c r="VYI147" s="509"/>
      <c r="VYJ147" s="509"/>
      <c r="VYK147" s="509"/>
      <c r="VYL147" s="509"/>
      <c r="VYM147" s="509"/>
      <c r="VYN147" s="509"/>
      <c r="VYO147" s="509"/>
      <c r="VYP147" s="509"/>
      <c r="VYQ147" s="509"/>
      <c r="VYR147" s="509"/>
      <c r="VYS147" s="509"/>
      <c r="VYT147" s="509"/>
      <c r="VYU147" s="509"/>
      <c r="VYV147" s="509"/>
      <c r="VYW147" s="509"/>
      <c r="VYX147" s="509"/>
      <c r="VYY147" s="509"/>
      <c r="VYZ147" s="509"/>
      <c r="VZA147" s="509"/>
      <c r="VZB147" s="509"/>
      <c r="VZC147" s="509"/>
      <c r="VZD147" s="509"/>
      <c r="VZE147" s="509"/>
      <c r="VZF147" s="509"/>
      <c r="VZG147" s="509"/>
      <c r="VZH147" s="509"/>
      <c r="VZI147" s="509"/>
      <c r="VZJ147" s="509"/>
      <c r="VZK147" s="509"/>
      <c r="VZL147" s="509"/>
      <c r="VZM147" s="509"/>
      <c r="VZN147" s="509"/>
      <c r="VZO147" s="509"/>
      <c r="VZP147" s="509"/>
      <c r="VZQ147" s="509"/>
      <c r="VZR147" s="509"/>
      <c r="VZS147" s="509"/>
      <c r="VZT147" s="509"/>
      <c r="VZU147" s="509"/>
      <c r="VZV147" s="509"/>
      <c r="VZW147" s="509"/>
      <c r="VZX147" s="509"/>
      <c r="VZY147" s="509"/>
      <c r="VZZ147" s="509"/>
      <c r="WAA147" s="509"/>
      <c r="WAB147" s="509"/>
      <c r="WAC147" s="509"/>
      <c r="WAD147" s="509"/>
      <c r="WAE147" s="509"/>
      <c r="WAF147" s="509"/>
      <c r="WAG147" s="509"/>
      <c r="WAH147" s="509"/>
      <c r="WAI147" s="509"/>
      <c r="WAJ147" s="509"/>
      <c r="WAK147" s="509"/>
      <c r="WAL147" s="509"/>
      <c r="WAM147" s="509"/>
      <c r="WAN147" s="509"/>
      <c r="WAO147" s="509"/>
      <c r="WAP147" s="509"/>
      <c r="WAQ147" s="509"/>
      <c r="WAR147" s="509"/>
      <c r="WAS147" s="509"/>
      <c r="WAT147" s="509"/>
      <c r="WAU147" s="509"/>
      <c r="WAV147" s="509"/>
      <c r="WAW147" s="509"/>
      <c r="WAX147" s="509"/>
      <c r="WAY147" s="509"/>
      <c r="WAZ147" s="509"/>
      <c r="WBA147" s="509"/>
      <c r="WBB147" s="509"/>
      <c r="WBC147" s="509"/>
      <c r="WBD147" s="509"/>
      <c r="WBE147" s="509"/>
      <c r="WBF147" s="509"/>
      <c r="WBG147" s="509"/>
      <c r="WBH147" s="509"/>
      <c r="WBI147" s="509"/>
      <c r="WBJ147" s="509"/>
      <c r="WBK147" s="509"/>
      <c r="WBL147" s="509"/>
      <c r="WBM147" s="509"/>
      <c r="WBN147" s="509"/>
      <c r="WBO147" s="509"/>
      <c r="WBP147" s="509"/>
      <c r="WBQ147" s="509"/>
      <c r="WBR147" s="509"/>
      <c r="WBS147" s="509"/>
      <c r="WBT147" s="509"/>
      <c r="WBU147" s="509"/>
      <c r="WBV147" s="509"/>
      <c r="WBW147" s="509"/>
      <c r="WBX147" s="509"/>
      <c r="WBY147" s="509"/>
      <c r="WBZ147" s="509"/>
      <c r="WCA147" s="509"/>
      <c r="WCB147" s="509"/>
      <c r="WCC147" s="509"/>
      <c r="WCD147" s="509"/>
      <c r="WCE147" s="509"/>
      <c r="WCF147" s="509"/>
      <c r="WCG147" s="509"/>
      <c r="WCH147" s="509"/>
      <c r="WCI147" s="509"/>
      <c r="WCJ147" s="509"/>
      <c r="WCK147" s="509"/>
      <c r="WCL147" s="509"/>
      <c r="WCM147" s="509"/>
      <c r="WCN147" s="509"/>
      <c r="WCO147" s="509"/>
      <c r="WCP147" s="509"/>
      <c r="WCQ147" s="509"/>
      <c r="WCR147" s="509"/>
      <c r="WCS147" s="509"/>
      <c r="WCT147" s="509"/>
      <c r="WCU147" s="509"/>
      <c r="WCV147" s="509"/>
      <c r="WCW147" s="509"/>
      <c r="WCX147" s="509"/>
      <c r="WCY147" s="509"/>
      <c r="WCZ147" s="509"/>
      <c r="WDA147" s="509"/>
      <c r="WDB147" s="509"/>
      <c r="WDC147" s="509"/>
      <c r="WDD147" s="509"/>
      <c r="WDE147" s="509"/>
      <c r="WDF147" s="509"/>
      <c r="WDG147" s="509"/>
      <c r="WDH147" s="509"/>
      <c r="WDI147" s="509"/>
      <c r="WDJ147" s="509"/>
      <c r="WDK147" s="509"/>
      <c r="WDL147" s="509"/>
      <c r="WDM147" s="509"/>
      <c r="WDN147" s="509"/>
      <c r="WDO147" s="509"/>
      <c r="WDP147" s="509"/>
      <c r="WDQ147" s="509"/>
      <c r="WDR147" s="509"/>
      <c r="WDS147" s="509"/>
      <c r="WDT147" s="509"/>
      <c r="WDU147" s="509"/>
      <c r="WDV147" s="509"/>
      <c r="WDW147" s="509"/>
      <c r="WDX147" s="509"/>
      <c r="WDY147" s="509"/>
      <c r="WDZ147" s="509"/>
      <c r="WEA147" s="509"/>
      <c r="WEB147" s="509"/>
      <c r="WEC147" s="509"/>
      <c r="WED147" s="509"/>
      <c r="WEE147" s="509"/>
      <c r="WEF147" s="509"/>
      <c r="WEG147" s="509"/>
      <c r="WEH147" s="509"/>
      <c r="WEI147" s="509"/>
      <c r="WEJ147" s="509"/>
      <c r="WEK147" s="509"/>
      <c r="WEL147" s="509"/>
      <c r="WEM147" s="509"/>
      <c r="WEN147" s="509"/>
      <c r="WEO147" s="509"/>
      <c r="WEP147" s="509"/>
      <c r="WEQ147" s="509"/>
      <c r="WER147" s="509"/>
      <c r="WES147" s="509"/>
      <c r="WET147" s="509"/>
      <c r="WEU147" s="509"/>
      <c r="WEV147" s="509"/>
      <c r="WEW147" s="509"/>
      <c r="WEX147" s="509"/>
      <c r="WEY147" s="509"/>
      <c r="WEZ147" s="509"/>
      <c r="WFA147" s="509"/>
      <c r="WFB147" s="509"/>
      <c r="WFC147" s="509"/>
      <c r="WFD147" s="509"/>
      <c r="WFE147" s="509"/>
      <c r="WFF147" s="509"/>
      <c r="WFG147" s="509"/>
      <c r="WFH147" s="509"/>
      <c r="WFI147" s="509"/>
      <c r="WFJ147" s="509"/>
      <c r="WFK147" s="509"/>
      <c r="WFL147" s="509"/>
      <c r="WFM147" s="509"/>
      <c r="WFN147" s="509"/>
      <c r="WFO147" s="509"/>
      <c r="WFP147" s="509"/>
      <c r="WFQ147" s="509"/>
      <c r="WFR147" s="509"/>
      <c r="WFS147" s="509"/>
      <c r="WFT147" s="509"/>
      <c r="WFU147" s="509"/>
      <c r="WFV147" s="509"/>
      <c r="WFW147" s="509"/>
      <c r="WFX147" s="509"/>
      <c r="WFY147" s="509"/>
      <c r="WFZ147" s="509"/>
      <c r="WGA147" s="509"/>
      <c r="WGB147" s="509"/>
      <c r="WGC147" s="509"/>
      <c r="WGD147" s="509"/>
      <c r="WGE147" s="509"/>
      <c r="WGF147" s="509"/>
      <c r="WGG147" s="509"/>
      <c r="WGH147" s="509"/>
      <c r="WGI147" s="509"/>
      <c r="WGJ147" s="509"/>
      <c r="WGK147" s="509"/>
      <c r="WGL147" s="509"/>
      <c r="WGM147" s="509"/>
      <c r="WGN147" s="509"/>
      <c r="WGO147" s="509"/>
      <c r="WGP147" s="509"/>
      <c r="WGQ147" s="509"/>
      <c r="WGR147" s="509"/>
      <c r="WGS147" s="509"/>
      <c r="WGT147" s="509"/>
      <c r="WGU147" s="509"/>
      <c r="WGV147" s="509"/>
      <c r="WGW147" s="509"/>
      <c r="WGX147" s="509"/>
      <c r="WGY147" s="509"/>
      <c r="WGZ147" s="509"/>
      <c r="WHA147" s="509"/>
      <c r="WHB147" s="509"/>
      <c r="WHC147" s="509"/>
      <c r="WHD147" s="509"/>
      <c r="WHE147" s="509"/>
      <c r="WHF147" s="509"/>
      <c r="WHG147" s="509"/>
      <c r="WHH147" s="509"/>
      <c r="WHI147" s="509"/>
      <c r="WHJ147" s="509"/>
      <c r="WHK147" s="509"/>
      <c r="WHL147" s="509"/>
      <c r="WHM147" s="509"/>
      <c r="WHN147" s="509"/>
      <c r="WHO147" s="509"/>
      <c r="WHP147" s="509"/>
      <c r="WHQ147" s="509"/>
      <c r="WHR147" s="509"/>
      <c r="WHS147" s="509"/>
      <c r="WHT147" s="509"/>
      <c r="WHU147" s="509"/>
      <c r="WHV147" s="509"/>
      <c r="WHW147" s="509"/>
      <c r="WHX147" s="509"/>
      <c r="WHY147" s="509"/>
      <c r="WHZ147" s="509"/>
      <c r="WIA147" s="509"/>
      <c r="WIB147" s="509"/>
      <c r="WIC147" s="509"/>
      <c r="WID147" s="509"/>
      <c r="WIE147" s="509"/>
      <c r="WIF147" s="509"/>
      <c r="WIG147" s="509"/>
      <c r="WIH147" s="509"/>
      <c r="WII147" s="509"/>
      <c r="WIJ147" s="509"/>
      <c r="WIK147" s="509"/>
      <c r="WIL147" s="509"/>
      <c r="WIM147" s="509"/>
      <c r="WIN147" s="509"/>
      <c r="WIO147" s="509"/>
      <c r="WIP147" s="509"/>
      <c r="WIQ147" s="509"/>
      <c r="WIR147" s="509"/>
      <c r="WIS147" s="509"/>
      <c r="WIT147" s="509"/>
      <c r="WIU147" s="509"/>
      <c r="WIV147" s="509"/>
      <c r="WIW147" s="509"/>
      <c r="WIX147" s="509"/>
      <c r="WIY147" s="509"/>
      <c r="WIZ147" s="509"/>
      <c r="WJA147" s="509"/>
      <c r="WJB147" s="509"/>
      <c r="WJC147" s="509"/>
      <c r="WJD147" s="509"/>
      <c r="WJE147" s="509"/>
      <c r="WJF147" s="509"/>
      <c r="WJG147" s="509"/>
      <c r="WJH147" s="509"/>
      <c r="WJI147" s="509"/>
      <c r="WJJ147" s="509"/>
      <c r="WJK147" s="509"/>
      <c r="WJL147" s="509"/>
      <c r="WJM147" s="509"/>
      <c r="WJN147" s="509"/>
      <c r="WJO147" s="509"/>
      <c r="WJP147" s="509"/>
      <c r="WJQ147" s="509"/>
      <c r="WJR147" s="509"/>
      <c r="WJS147" s="509"/>
      <c r="WJT147" s="509"/>
      <c r="WJU147" s="509"/>
      <c r="WJV147" s="509"/>
      <c r="WJW147" s="509"/>
      <c r="WJX147" s="509"/>
      <c r="WJY147" s="509"/>
      <c r="WJZ147" s="509"/>
      <c r="WKA147" s="509"/>
      <c r="WKB147" s="509"/>
      <c r="WKC147" s="509"/>
      <c r="WKD147" s="509"/>
      <c r="WKE147" s="509"/>
      <c r="WKF147" s="509"/>
      <c r="WKG147" s="509"/>
      <c r="WKH147" s="509"/>
      <c r="WKI147" s="509"/>
      <c r="WKJ147" s="509"/>
      <c r="WKK147" s="509"/>
      <c r="WKL147" s="509"/>
      <c r="WKM147" s="509"/>
      <c r="WKN147" s="509"/>
      <c r="WKO147" s="509"/>
      <c r="WKP147" s="509"/>
      <c r="WKQ147" s="509"/>
      <c r="WKR147" s="509"/>
      <c r="WKS147" s="509"/>
      <c r="WKT147" s="509"/>
      <c r="WKU147" s="509"/>
      <c r="WKV147" s="509"/>
      <c r="WKW147" s="509"/>
      <c r="WKX147" s="509"/>
      <c r="WKY147" s="509"/>
      <c r="WKZ147" s="509"/>
      <c r="WLA147" s="509"/>
      <c r="WLB147" s="509"/>
      <c r="WLC147" s="509"/>
      <c r="WLD147" s="509"/>
      <c r="WLE147" s="509"/>
      <c r="WLF147" s="509"/>
      <c r="WLG147" s="509"/>
      <c r="WLH147" s="509"/>
      <c r="WLI147" s="509"/>
      <c r="WLJ147" s="509"/>
      <c r="WLK147" s="509"/>
      <c r="WLL147" s="509"/>
      <c r="WLM147" s="509"/>
      <c r="WLN147" s="509"/>
      <c r="WLO147" s="509"/>
      <c r="WLP147" s="509"/>
      <c r="WLQ147" s="509"/>
      <c r="WLR147" s="509"/>
      <c r="WLS147" s="509"/>
      <c r="WLT147" s="509"/>
      <c r="WLU147" s="509"/>
      <c r="WLV147" s="509"/>
      <c r="WLW147" s="509"/>
      <c r="WLX147" s="509"/>
      <c r="WLY147" s="509"/>
      <c r="WLZ147" s="509"/>
      <c r="WMA147" s="509"/>
      <c r="WMB147" s="509"/>
      <c r="WMC147" s="509"/>
      <c r="WMD147" s="509"/>
      <c r="WME147" s="509"/>
      <c r="WMF147" s="509"/>
      <c r="WMG147" s="509"/>
      <c r="WMH147" s="509"/>
      <c r="WMI147" s="509"/>
      <c r="WMJ147" s="509"/>
      <c r="WMK147" s="509"/>
      <c r="WML147" s="509"/>
      <c r="WMM147" s="509"/>
      <c r="WMN147" s="509"/>
      <c r="WMO147" s="509"/>
      <c r="WMP147" s="509"/>
      <c r="WMQ147" s="509"/>
      <c r="WMR147" s="509"/>
      <c r="WMS147" s="509"/>
      <c r="WMT147" s="509"/>
      <c r="WMU147" s="509"/>
      <c r="WMV147" s="509"/>
      <c r="WMW147" s="509"/>
      <c r="WMX147" s="509"/>
      <c r="WMY147" s="509"/>
      <c r="WMZ147" s="509"/>
      <c r="WNA147" s="509"/>
      <c r="WNB147" s="509"/>
      <c r="WNC147" s="509"/>
      <c r="WND147" s="509"/>
      <c r="WNE147" s="509"/>
      <c r="WNF147" s="509"/>
      <c r="WNG147" s="509"/>
      <c r="WNH147" s="509"/>
      <c r="WNI147" s="509"/>
      <c r="WNJ147" s="509"/>
      <c r="WNK147" s="509"/>
      <c r="WNL147" s="509"/>
      <c r="WNM147" s="509"/>
      <c r="WNN147" s="509"/>
      <c r="WNO147" s="509"/>
      <c r="WNP147" s="509"/>
      <c r="WNQ147" s="509"/>
      <c r="WNR147" s="509"/>
      <c r="WNS147" s="509"/>
      <c r="WNT147" s="509"/>
      <c r="WNU147" s="509"/>
      <c r="WNV147" s="509"/>
      <c r="WNW147" s="509"/>
      <c r="WNX147" s="509"/>
      <c r="WNY147" s="509"/>
      <c r="WNZ147" s="509"/>
      <c r="WOA147" s="509"/>
      <c r="WOB147" s="509"/>
      <c r="WOC147" s="509"/>
      <c r="WOD147" s="509"/>
      <c r="WOE147" s="509"/>
      <c r="WOF147" s="509"/>
      <c r="WOG147" s="509"/>
      <c r="WOH147" s="509"/>
      <c r="WOI147" s="509"/>
      <c r="WOJ147" s="509"/>
      <c r="WOK147" s="509"/>
      <c r="WOL147" s="509"/>
      <c r="WOM147" s="509"/>
      <c r="WON147" s="509"/>
      <c r="WOO147" s="509"/>
      <c r="WOP147" s="509"/>
      <c r="WOQ147" s="509"/>
      <c r="WOR147" s="509"/>
      <c r="WOS147" s="509"/>
      <c r="WOT147" s="509"/>
      <c r="WOU147" s="509"/>
      <c r="WOV147" s="509"/>
      <c r="WOW147" s="509"/>
      <c r="WOX147" s="509"/>
      <c r="WOY147" s="509"/>
      <c r="WOZ147" s="509"/>
      <c r="WPA147" s="509"/>
      <c r="WPB147" s="509"/>
      <c r="WPC147" s="509"/>
      <c r="WPD147" s="509"/>
      <c r="WPE147" s="509"/>
      <c r="WPF147" s="509"/>
      <c r="WPG147" s="509"/>
      <c r="WPH147" s="509"/>
      <c r="WPI147" s="509"/>
      <c r="WPJ147" s="509"/>
      <c r="WPK147" s="509"/>
      <c r="WPL147" s="509"/>
      <c r="WPM147" s="509"/>
      <c r="WPN147" s="509"/>
      <c r="WPO147" s="509"/>
      <c r="WPP147" s="509"/>
      <c r="WPQ147" s="509"/>
      <c r="WPR147" s="509"/>
      <c r="WPS147" s="509"/>
      <c r="WPT147" s="509"/>
      <c r="WPU147" s="509"/>
      <c r="WPV147" s="509"/>
      <c r="WPW147" s="509"/>
      <c r="WPX147" s="509"/>
      <c r="WPY147" s="509"/>
      <c r="WPZ147" s="509"/>
      <c r="WQA147" s="509"/>
      <c r="WQB147" s="509"/>
      <c r="WQC147" s="509"/>
      <c r="WQD147" s="509"/>
      <c r="WQE147" s="509"/>
      <c r="WQF147" s="509"/>
      <c r="WQG147" s="509"/>
      <c r="WQH147" s="509"/>
      <c r="WQI147" s="509"/>
      <c r="WQJ147" s="509"/>
      <c r="WQK147" s="509"/>
      <c r="WQL147" s="509"/>
      <c r="WQM147" s="509"/>
      <c r="WQN147" s="509"/>
      <c r="WQO147" s="509"/>
      <c r="WQP147" s="509"/>
      <c r="WQQ147" s="509"/>
      <c r="WQR147" s="509"/>
      <c r="WQS147" s="509"/>
      <c r="WQT147" s="509"/>
      <c r="WQU147" s="509"/>
      <c r="WQV147" s="509"/>
      <c r="WQW147" s="509"/>
      <c r="WQX147" s="509"/>
      <c r="WQY147" s="509"/>
      <c r="WQZ147" s="509"/>
      <c r="WRA147" s="509"/>
      <c r="WRB147" s="509"/>
      <c r="WRC147" s="509"/>
      <c r="WRD147" s="509"/>
      <c r="WRE147" s="509"/>
      <c r="WRF147" s="509"/>
      <c r="WRG147" s="509"/>
      <c r="WRH147" s="509"/>
      <c r="WRI147" s="509"/>
      <c r="WRJ147" s="509"/>
      <c r="WRK147" s="509"/>
      <c r="WRL147" s="509"/>
      <c r="WRM147" s="509"/>
      <c r="WRN147" s="509"/>
      <c r="WRO147" s="509"/>
      <c r="WRP147" s="509"/>
      <c r="WRQ147" s="509"/>
      <c r="WRR147" s="509"/>
      <c r="WRS147" s="509"/>
      <c r="WRT147" s="509"/>
      <c r="WRU147" s="509"/>
      <c r="WRV147" s="509"/>
      <c r="WRW147" s="509"/>
      <c r="WRX147" s="509"/>
      <c r="WRY147" s="509"/>
      <c r="WRZ147" s="509"/>
      <c r="WSA147" s="509"/>
      <c r="WSB147" s="509"/>
      <c r="WSC147" s="509"/>
      <c r="WSD147" s="509"/>
      <c r="WSE147" s="509"/>
      <c r="WSF147" s="509"/>
      <c r="WSG147" s="509"/>
      <c r="WSH147" s="509"/>
      <c r="WSI147" s="509"/>
      <c r="WSJ147" s="509"/>
      <c r="WSK147" s="509"/>
      <c r="WSL147" s="509"/>
      <c r="WSM147" s="509"/>
      <c r="WSN147" s="509"/>
      <c r="WSO147" s="509"/>
      <c r="WSP147" s="509"/>
      <c r="WSQ147" s="509"/>
      <c r="WSR147" s="509"/>
      <c r="WSS147" s="509"/>
      <c r="WST147" s="509"/>
      <c r="WSU147" s="509"/>
      <c r="WSV147" s="509"/>
      <c r="WSW147" s="509"/>
      <c r="WSX147" s="509"/>
      <c r="WSY147" s="509"/>
      <c r="WSZ147" s="509"/>
      <c r="WTA147" s="509"/>
      <c r="WTB147" s="509"/>
      <c r="WTC147" s="509"/>
      <c r="WTD147" s="509"/>
      <c r="WTE147" s="509"/>
      <c r="WTF147" s="509"/>
      <c r="WTG147" s="509"/>
      <c r="WTH147" s="509"/>
      <c r="WTI147" s="509"/>
      <c r="WTJ147" s="509"/>
      <c r="WTK147" s="509"/>
      <c r="WTL147" s="509"/>
      <c r="WTM147" s="509"/>
      <c r="WTN147" s="509"/>
      <c r="WTO147" s="509"/>
      <c r="WTP147" s="509"/>
      <c r="WTQ147" s="509"/>
      <c r="WTR147" s="509"/>
      <c r="WTS147" s="509"/>
      <c r="WTT147" s="509"/>
      <c r="WTU147" s="509"/>
      <c r="WTV147" s="509"/>
      <c r="WTW147" s="509"/>
      <c r="WTX147" s="509"/>
      <c r="WTY147" s="509"/>
      <c r="WTZ147" s="509"/>
      <c r="WUA147" s="509"/>
      <c r="WUB147" s="509"/>
      <c r="WUC147" s="509"/>
      <c r="WUD147" s="509"/>
      <c r="WUE147" s="509"/>
      <c r="WUF147" s="509"/>
      <c r="WUG147" s="509"/>
      <c r="WUH147" s="509"/>
      <c r="WUI147" s="509"/>
      <c r="WUJ147" s="509"/>
      <c r="WUK147" s="509"/>
      <c r="WUL147" s="509"/>
      <c r="WUM147" s="509"/>
      <c r="WUN147" s="509"/>
      <c r="WUO147" s="509"/>
      <c r="WUP147" s="509"/>
      <c r="WUQ147" s="509"/>
      <c r="WUR147" s="509"/>
      <c r="WUS147" s="509"/>
      <c r="WUT147" s="509"/>
      <c r="WUU147" s="509"/>
      <c r="WUV147" s="509"/>
      <c r="WUW147" s="509"/>
      <c r="WUX147" s="509"/>
      <c r="WUY147" s="509"/>
      <c r="WUZ147" s="509"/>
      <c r="WVA147" s="509"/>
      <c r="WVB147" s="509"/>
      <c r="WVC147" s="509"/>
      <c r="WVD147" s="509"/>
      <c r="WVE147" s="509"/>
      <c r="WVF147" s="509"/>
      <c r="WVG147" s="509"/>
      <c r="WVH147" s="509"/>
      <c r="WVI147" s="509"/>
      <c r="WVJ147" s="509"/>
      <c r="WVK147" s="509"/>
      <c r="WVL147" s="509"/>
      <c r="WVM147" s="509"/>
      <c r="WVN147" s="509"/>
      <c r="WVO147" s="509"/>
      <c r="WVP147" s="509"/>
      <c r="WVQ147" s="509"/>
      <c r="WVR147" s="509"/>
      <c r="WVS147" s="509"/>
      <c r="WVT147" s="509"/>
      <c r="WVU147" s="509"/>
      <c r="WVV147" s="509"/>
      <c r="WVW147" s="509"/>
      <c r="WVX147" s="509"/>
      <c r="WVY147" s="509"/>
      <c r="WVZ147" s="509"/>
      <c r="WWA147" s="509"/>
      <c r="WWB147" s="509"/>
      <c r="WWC147" s="509"/>
      <c r="WWD147" s="509"/>
      <c r="WWE147" s="509"/>
      <c r="WWF147" s="509"/>
      <c r="WWG147" s="509"/>
      <c r="WWH147" s="509"/>
      <c r="WWI147" s="509"/>
      <c r="WWJ147" s="509"/>
      <c r="WWK147" s="509"/>
      <c r="WWL147" s="509"/>
      <c r="WWM147" s="509"/>
      <c r="WWN147" s="509"/>
      <c r="WWO147" s="509"/>
      <c r="WWP147" s="509"/>
      <c r="WWQ147" s="509"/>
      <c r="WWR147" s="509"/>
      <c r="WWS147" s="509"/>
      <c r="WWT147" s="509"/>
      <c r="WWU147" s="509"/>
      <c r="WWV147" s="509"/>
      <c r="WWW147" s="509"/>
      <c r="WWX147" s="509"/>
      <c r="WWY147" s="509"/>
      <c r="WWZ147" s="509"/>
      <c r="WXA147" s="509"/>
      <c r="WXB147" s="509"/>
      <c r="WXC147" s="509"/>
      <c r="WXD147" s="509"/>
      <c r="WXE147" s="509"/>
      <c r="WXF147" s="509"/>
      <c r="WXG147" s="509"/>
      <c r="WXH147" s="509"/>
      <c r="WXI147" s="509"/>
      <c r="WXJ147" s="509"/>
      <c r="WXK147" s="509"/>
      <c r="WXL147" s="509"/>
      <c r="WXM147" s="509"/>
      <c r="WXN147" s="509"/>
      <c r="WXO147" s="509"/>
      <c r="WXP147" s="509"/>
      <c r="WXQ147" s="509"/>
      <c r="WXR147" s="509"/>
      <c r="WXS147" s="509"/>
      <c r="WXT147" s="509"/>
      <c r="WXU147" s="509"/>
      <c r="WXV147" s="509"/>
      <c r="WXW147" s="509"/>
      <c r="WXX147" s="509"/>
      <c r="WXY147" s="509"/>
      <c r="WXZ147" s="509"/>
      <c r="WYA147" s="509"/>
      <c r="WYB147" s="509"/>
      <c r="WYC147" s="509"/>
      <c r="WYD147" s="509"/>
      <c r="WYE147" s="509"/>
      <c r="WYF147" s="509"/>
      <c r="WYG147" s="509"/>
      <c r="WYH147" s="509"/>
      <c r="WYI147" s="509"/>
      <c r="WYJ147" s="509"/>
      <c r="WYK147" s="509"/>
      <c r="WYL147" s="509"/>
      <c r="WYM147" s="509"/>
      <c r="WYN147" s="509"/>
      <c r="WYO147" s="509"/>
      <c r="WYP147" s="509"/>
      <c r="WYQ147" s="509"/>
      <c r="WYR147" s="509"/>
      <c r="WYS147" s="509"/>
      <c r="WYT147" s="509"/>
      <c r="WYU147" s="509"/>
      <c r="WYV147" s="509"/>
      <c r="WYW147" s="509"/>
      <c r="WYX147" s="509"/>
      <c r="WYY147" s="509"/>
      <c r="WYZ147" s="509"/>
      <c r="WZA147" s="509"/>
      <c r="WZB147" s="509"/>
      <c r="WZC147" s="509"/>
      <c r="WZD147" s="509"/>
      <c r="WZE147" s="509"/>
      <c r="WZF147" s="509"/>
      <c r="WZG147" s="509"/>
      <c r="WZH147" s="509"/>
      <c r="WZI147" s="509"/>
      <c r="WZJ147" s="509"/>
      <c r="WZK147" s="509"/>
      <c r="WZL147" s="509"/>
      <c r="WZM147" s="509"/>
      <c r="WZN147" s="509"/>
      <c r="WZO147" s="509"/>
      <c r="WZP147" s="509"/>
      <c r="WZQ147" s="509"/>
      <c r="WZR147" s="509"/>
      <c r="WZS147" s="509"/>
      <c r="WZT147" s="509"/>
      <c r="WZU147" s="509"/>
      <c r="WZV147" s="509"/>
      <c r="WZW147" s="509"/>
      <c r="WZX147" s="509"/>
      <c r="WZY147" s="509"/>
      <c r="WZZ147" s="509"/>
      <c r="XAA147" s="509"/>
      <c r="XAB147" s="509"/>
      <c r="XAC147" s="509"/>
      <c r="XAD147" s="509"/>
      <c r="XAE147" s="509"/>
      <c r="XAF147" s="509"/>
      <c r="XAG147" s="509"/>
      <c r="XAH147" s="509"/>
      <c r="XAI147" s="509"/>
      <c r="XAJ147" s="509"/>
      <c r="XAK147" s="509"/>
      <c r="XAL147" s="509"/>
      <c r="XAM147" s="509"/>
      <c r="XAN147" s="509"/>
      <c r="XAO147" s="509"/>
      <c r="XAP147" s="509"/>
      <c r="XAQ147" s="509"/>
      <c r="XAR147" s="509"/>
      <c r="XAS147" s="509"/>
      <c r="XAT147" s="509"/>
      <c r="XAU147" s="509"/>
      <c r="XAV147" s="509"/>
      <c r="XAW147" s="509"/>
      <c r="XAX147" s="509"/>
      <c r="XAY147" s="509"/>
      <c r="XAZ147" s="509"/>
      <c r="XBA147" s="509"/>
      <c r="XBB147" s="509"/>
      <c r="XBC147" s="509"/>
      <c r="XBD147" s="509"/>
      <c r="XBE147" s="509"/>
      <c r="XBF147" s="509"/>
      <c r="XBG147" s="509"/>
      <c r="XBH147" s="509"/>
      <c r="XBI147" s="509"/>
      <c r="XBJ147" s="509"/>
      <c r="XBK147" s="509"/>
      <c r="XBL147" s="509"/>
      <c r="XBM147" s="509"/>
      <c r="XBN147" s="509"/>
      <c r="XBO147" s="509"/>
      <c r="XBP147" s="509"/>
      <c r="XBQ147" s="509"/>
      <c r="XBR147" s="509"/>
      <c r="XBS147" s="509"/>
      <c r="XBT147" s="509"/>
      <c r="XBU147" s="509"/>
      <c r="XBV147" s="509"/>
      <c r="XBW147" s="509"/>
      <c r="XBX147" s="509"/>
      <c r="XBY147" s="509"/>
      <c r="XBZ147" s="509"/>
      <c r="XCA147" s="509"/>
      <c r="XCB147" s="509"/>
      <c r="XCC147" s="509"/>
      <c r="XCD147" s="509"/>
      <c r="XCE147" s="509"/>
      <c r="XCF147" s="509"/>
      <c r="XCG147" s="509"/>
      <c r="XCH147" s="509"/>
      <c r="XCI147" s="509"/>
      <c r="XCJ147" s="509"/>
      <c r="XCK147" s="509"/>
      <c r="XCL147" s="509"/>
      <c r="XCM147" s="509"/>
      <c r="XCN147" s="509"/>
      <c r="XCO147" s="509"/>
      <c r="XCP147" s="509"/>
      <c r="XCQ147" s="509"/>
      <c r="XCR147" s="509"/>
      <c r="XCS147" s="509"/>
      <c r="XCT147" s="509"/>
      <c r="XCU147" s="509"/>
      <c r="XCV147" s="509"/>
      <c r="XCW147" s="509"/>
      <c r="XCX147" s="509"/>
      <c r="XCY147" s="509"/>
      <c r="XCZ147" s="509"/>
      <c r="XDA147" s="509"/>
      <c r="XDB147" s="509"/>
      <c r="XDC147" s="509"/>
      <c r="XDD147" s="509"/>
      <c r="XDE147" s="509"/>
      <c r="XDF147" s="509"/>
      <c r="XDG147" s="509"/>
      <c r="XDH147" s="509"/>
      <c r="XDI147" s="509"/>
      <c r="XDJ147" s="509"/>
      <c r="XDK147" s="509"/>
      <c r="XDL147" s="509"/>
      <c r="XDM147" s="509"/>
      <c r="XDN147" s="509"/>
      <c r="XDO147" s="509"/>
      <c r="XDP147" s="509"/>
      <c r="XDQ147" s="509"/>
      <c r="XDR147" s="509"/>
      <c r="XDS147" s="509"/>
      <c r="XDT147" s="509"/>
      <c r="XDU147" s="509"/>
      <c r="XDV147" s="509"/>
      <c r="XDW147" s="509"/>
      <c r="XDX147" s="509"/>
      <c r="XDY147" s="509"/>
      <c r="XDZ147" s="509"/>
      <c r="XEA147" s="509"/>
      <c r="XEB147" s="509"/>
      <c r="XEC147" s="509"/>
      <c r="XED147" s="509"/>
      <c r="XEE147" s="509"/>
      <c r="XEF147" s="509"/>
      <c r="XEG147" s="509"/>
      <c r="XEH147" s="509"/>
      <c r="XEI147" s="509"/>
      <c r="XEJ147" s="509"/>
      <c r="XEK147" s="509"/>
      <c r="XEL147" s="509"/>
      <c r="XEM147" s="509"/>
      <c r="XEN147" s="509"/>
      <c r="XEO147" s="509"/>
      <c r="XEP147" s="509"/>
      <c r="XEQ147" s="509"/>
      <c r="XER147" s="509"/>
      <c r="XES147" s="509"/>
      <c r="XET147" s="509"/>
      <c r="XEU147" s="509"/>
      <c r="XEV147" s="509"/>
      <c r="XEW147" s="509"/>
      <c r="XEX147" s="509"/>
      <c r="XEY147" s="509"/>
      <c r="XEZ147" s="509"/>
      <c r="XFA147" s="509"/>
      <c r="XFB147" s="509"/>
    </row>
    <row r="148" s="355" customFormat="1" spans="1:7">
      <c r="A148" s="485" t="s">
        <v>425</v>
      </c>
      <c r="B148" s="502"/>
      <c r="C148" s="503">
        <f>SUM(C149:C151)</f>
        <v>0</v>
      </c>
      <c r="D148" s="503">
        <f>SUM(D149:D151)</f>
        <v>0</v>
      </c>
      <c r="E148" s="488"/>
      <c r="F148" s="486">
        <f t="shared" si="11"/>
        <v>0</v>
      </c>
      <c r="G148" s="479"/>
    </row>
    <row r="149" s="355" customFormat="1" spans="1:7">
      <c r="A149" s="489">
        <v>110110232</v>
      </c>
      <c r="B149" s="502" t="s">
        <v>426</v>
      </c>
      <c r="C149" s="487"/>
      <c r="D149" s="487"/>
      <c r="E149" s="488"/>
      <c r="F149" s="486">
        <f t="shared" si="11"/>
        <v>0</v>
      </c>
      <c r="G149" s="479"/>
    </row>
    <row r="150" s="355" customFormat="1" spans="1:7">
      <c r="A150" s="489">
        <v>110110233</v>
      </c>
      <c r="B150" s="502" t="s">
        <v>427</v>
      </c>
      <c r="C150" s="487"/>
      <c r="D150" s="487"/>
      <c r="E150" s="488"/>
      <c r="F150" s="486">
        <f t="shared" si="11"/>
        <v>0</v>
      </c>
      <c r="G150" s="479"/>
    </row>
    <row r="151" s="355" customFormat="1" spans="1:7">
      <c r="A151" s="489">
        <v>110110298</v>
      </c>
      <c r="B151" s="502" t="s">
        <v>428</v>
      </c>
      <c r="C151" s="487"/>
      <c r="D151" s="487"/>
      <c r="E151" s="488"/>
      <c r="F151" s="486">
        <f t="shared" si="11"/>
        <v>0</v>
      </c>
      <c r="G151" s="479"/>
    </row>
    <row r="152" s="355" customFormat="1" spans="1:7">
      <c r="A152" s="504" t="s">
        <v>429</v>
      </c>
      <c r="B152" s="505"/>
      <c r="C152" s="487">
        <f t="shared" ref="C152:F152" si="12">SUM(C8+C36+C61)</f>
        <v>109669</v>
      </c>
      <c r="D152" s="487">
        <f t="shared" si="12"/>
        <v>108600</v>
      </c>
      <c r="E152" s="487">
        <f t="shared" si="12"/>
        <v>-16100</v>
      </c>
      <c r="F152" s="487">
        <f t="shared" si="12"/>
        <v>92500</v>
      </c>
      <c r="G152" s="479">
        <f t="shared" ref="G152:G154" si="13">SUM(F152/C152-1)*100</f>
        <v>-15.6552900090272</v>
      </c>
    </row>
    <row r="153" s="355" customFormat="1" spans="1:7">
      <c r="A153" s="506" t="s">
        <v>430</v>
      </c>
      <c r="B153" s="507"/>
      <c r="C153" s="487">
        <f t="shared" ref="C153:F153" si="14">SUM(C28-C36-C61)</f>
        <v>29960</v>
      </c>
      <c r="D153" s="487">
        <f t="shared" si="14"/>
        <v>36600</v>
      </c>
      <c r="E153" s="493">
        <f t="shared" si="14"/>
        <v>20900.163621</v>
      </c>
      <c r="F153" s="493">
        <f t="shared" si="14"/>
        <v>57500.163621</v>
      </c>
      <c r="G153" s="479">
        <f t="shared" si="13"/>
        <v>91.9231095493992</v>
      </c>
    </row>
    <row r="154" s="355" customFormat="1" spans="1:7">
      <c r="A154" s="508" t="s">
        <v>431</v>
      </c>
      <c r="B154" s="485"/>
      <c r="C154" s="487">
        <f t="shared" ref="C154:F154" si="15">SUM(C97:C99)</f>
        <v>275060</v>
      </c>
      <c r="D154" s="487">
        <f t="shared" si="15"/>
        <v>297000</v>
      </c>
      <c r="E154" s="487">
        <f t="shared" si="15"/>
        <v>-62259</v>
      </c>
      <c r="F154" s="487">
        <f t="shared" si="15"/>
        <v>234741</v>
      </c>
      <c r="G154" s="479">
        <f t="shared" si="13"/>
        <v>-14.6582563804261</v>
      </c>
    </row>
  </sheetData>
  <mergeCells count="13">
    <mergeCell ref="A2:G2"/>
    <mergeCell ref="A6:B6"/>
    <mergeCell ref="A7:B7"/>
    <mergeCell ref="A73:B73"/>
    <mergeCell ref="A152:B152"/>
    <mergeCell ref="A153:B153"/>
    <mergeCell ref="A4:A5"/>
    <mergeCell ref="B4:B5"/>
    <mergeCell ref="C4:C5"/>
    <mergeCell ref="D4:D5"/>
    <mergeCell ref="E4:E5"/>
    <mergeCell ref="F4:F5"/>
    <mergeCell ref="G4:G5"/>
  </mergeCells>
  <printOptions horizontalCentered="1"/>
  <pageMargins left="0.590277777777778" right="0.388888888888889" top="0.707638888888889" bottom="0.668055555555556" header="0.388888888888889" footer="0.227777777777778"/>
  <pageSetup paperSize="9" scale="90" orientation="landscape" horizontalDpi="600" vertic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XFC637"/>
  <sheetViews>
    <sheetView showZeros="0" workbookViewId="0">
      <pane ySplit="6" topLeftCell="A526" activePane="bottomLeft" state="frozen"/>
      <selection/>
      <selection pane="bottomLeft" activeCell="F565" sqref="F565"/>
    </sheetView>
  </sheetViews>
  <sheetFormatPr defaultColWidth="8" defaultRowHeight="14.25"/>
  <cols>
    <col min="1" max="1" width="8" style="353" customWidth="1"/>
    <col min="2" max="2" width="38.5" style="354" customWidth="1"/>
    <col min="3" max="3" width="16.125" style="355" customWidth="1"/>
    <col min="4" max="4" width="13.5" style="269" customWidth="1"/>
    <col min="5" max="5" width="11.625" style="356" customWidth="1"/>
    <col min="6" max="6" width="11.125" style="269" customWidth="1"/>
    <col min="7" max="7" width="14.25" style="357" customWidth="1"/>
    <col min="8" max="8" width="11.875" style="358" customWidth="1"/>
    <col min="9" max="9" width="33.375" style="269" customWidth="1"/>
    <col min="10" max="10" width="11.5" style="269"/>
    <col min="11" max="11" width="12.625" style="269"/>
    <col min="12" max="255" width="8" style="269"/>
    <col min="256" max="16384" width="8" style="53"/>
  </cols>
  <sheetData>
    <row r="1" s="269" customFormat="1" spans="1:8">
      <c r="A1" s="359" t="s">
        <v>432</v>
      </c>
      <c r="B1" s="354"/>
      <c r="C1" s="355"/>
      <c r="E1" s="356"/>
      <c r="G1" s="357"/>
      <c r="H1" s="358"/>
    </row>
    <row r="2" s="269" customFormat="1" ht="20.25" spans="1:9">
      <c r="A2" s="360" t="s">
        <v>433</v>
      </c>
      <c r="B2" s="361"/>
      <c r="C2" s="362"/>
      <c r="D2" s="101"/>
      <c r="E2" s="363"/>
      <c r="F2" s="101"/>
      <c r="G2" s="364"/>
      <c r="H2" s="365"/>
      <c r="I2" s="101"/>
    </row>
    <row r="3" s="269" customFormat="1" spans="1:8">
      <c r="A3" s="366" t="s">
        <v>434</v>
      </c>
      <c r="B3" s="367"/>
      <c r="C3" s="368"/>
      <c r="D3" s="369"/>
      <c r="E3" s="370" t="s">
        <v>3</v>
      </c>
      <c r="G3" s="357"/>
      <c r="H3" s="358"/>
    </row>
    <row r="4" s="269" customFormat="1" spans="1:9">
      <c r="A4" s="371" t="s">
        <v>435</v>
      </c>
      <c r="B4" s="372" t="s">
        <v>436</v>
      </c>
      <c r="C4" s="373" t="s">
        <v>154</v>
      </c>
      <c r="D4" s="374" t="s">
        <v>437</v>
      </c>
      <c r="E4" s="375" t="s">
        <v>11</v>
      </c>
      <c r="F4" s="376"/>
      <c r="G4" s="377"/>
      <c r="H4" s="378"/>
      <c r="I4" s="376"/>
    </row>
    <row r="5" s="269" customFormat="1" ht="27" spans="1:9">
      <c r="A5" s="379"/>
      <c r="B5" s="376"/>
      <c r="C5" s="380"/>
      <c r="D5" s="381"/>
      <c r="E5" s="382" t="s">
        <v>438</v>
      </c>
      <c r="F5" s="383" t="s">
        <v>439</v>
      </c>
      <c r="G5" s="384" t="s">
        <v>440</v>
      </c>
      <c r="H5" s="385" t="s">
        <v>441</v>
      </c>
      <c r="I5" s="372" t="s">
        <v>442</v>
      </c>
    </row>
    <row r="6" s="269" customFormat="1" spans="1:9">
      <c r="A6" s="371" t="s">
        <v>443</v>
      </c>
      <c r="B6" s="372" t="s">
        <v>443</v>
      </c>
      <c r="C6" s="373" t="s">
        <v>444</v>
      </c>
      <c r="D6" s="372">
        <v>2</v>
      </c>
      <c r="E6" s="373">
        <v>4</v>
      </c>
      <c r="F6" s="373">
        <v>5</v>
      </c>
      <c r="G6" s="386">
        <v>6</v>
      </c>
      <c r="H6" s="387">
        <v>7</v>
      </c>
      <c r="I6" s="372">
        <v>8</v>
      </c>
    </row>
    <row r="7" s="269" customFormat="1" spans="1:9">
      <c r="A7" s="388"/>
      <c r="B7" s="389" t="s">
        <v>438</v>
      </c>
      <c r="C7" s="390">
        <f t="shared" ref="C7:H7" si="0">SUM(C8+C575)</f>
        <v>650751.778228</v>
      </c>
      <c r="D7" s="390">
        <f t="shared" si="0"/>
        <v>626030.502355</v>
      </c>
      <c r="E7" s="375">
        <f t="shared" si="0"/>
        <v>9721.275873</v>
      </c>
      <c r="F7" s="390">
        <f t="shared" si="0"/>
        <v>17789.26</v>
      </c>
      <c r="G7" s="391">
        <f t="shared" si="0"/>
        <v>1582.581259</v>
      </c>
      <c r="H7" s="392">
        <f t="shared" si="0"/>
        <v>5349.434614</v>
      </c>
      <c r="I7" s="372"/>
    </row>
    <row r="8" s="269" customFormat="1" spans="1:9">
      <c r="A8" s="393"/>
      <c r="B8" s="394" t="s">
        <v>445</v>
      </c>
      <c r="C8" s="395">
        <f>SUM(C9,C118,C126,C166,C192,C208,C226,C297,C349,C376,C393,C457,C477,C492,C506,C513,C528,C538,C547,C561,C562,C566,C570,C573)</f>
        <v>431278.86572</v>
      </c>
      <c r="D8" s="395">
        <f t="shared" ref="C8:H8" si="1">SUM(D9,D118,D126,D166,D192,D208,D226,D297,D349,D376,D393,D457,D477,D492,D506,D513,D528,D538,D547,D561,D562,D566,D570,D573)</f>
        <v>408210.502355</v>
      </c>
      <c r="E8" s="396">
        <f t="shared" si="1"/>
        <v>23068.363365</v>
      </c>
      <c r="F8" s="395">
        <f t="shared" si="1"/>
        <v>17789.26</v>
      </c>
      <c r="G8" s="396">
        <f t="shared" si="1"/>
        <v>1582.581259</v>
      </c>
      <c r="H8" s="397">
        <f t="shared" si="1"/>
        <v>3696.522106</v>
      </c>
      <c r="I8" s="413"/>
    </row>
    <row r="9" s="269" customFormat="1" spans="1:9">
      <c r="A9" s="393" t="s">
        <v>446</v>
      </c>
      <c r="B9" s="398" t="s">
        <v>447</v>
      </c>
      <c r="C9" s="395">
        <f t="shared" ref="C9:C45" si="2">SUM(D9:E9)</f>
        <v>25474.200578</v>
      </c>
      <c r="D9" s="395">
        <f>SUM(D10,D18,D25,D32,D36,D43,D51,D54,D57,D60,D65,D70,D75,D79,D83,D87,D91,D96,D99,D102,D106,D109,D111,D116)</f>
        <v>25935.956765</v>
      </c>
      <c r="E9" s="399">
        <f>SUM(E10,E18,E25,E32,E36,E43,E51,E54,E57,E60,E65,E70,E75,E79,E83,E87,E91,E96,E99,E102,E106,E109,E111,E116)</f>
        <v>-461.756187</v>
      </c>
      <c r="F9" s="395">
        <f>SUM(F10,F18,F25,F32,F36,F43,F51,F54,F57,F60,F65,F70,F75,F79,F83,F87,F91,F96,F99,F102,F106,F109,F111,F116)</f>
        <v>0</v>
      </c>
      <c r="G9" s="399">
        <f>SUM(G10,G18,G25,G32,G36,G43,G51,G54,G57,G60,G65,G70,G75,G79,G83,G87,G91,G96,G99,G102,G106,G109,G111,G116)</f>
        <v>194.56148</v>
      </c>
      <c r="H9" s="397">
        <f>SUM(H10,H18,H25,H32,H36,H43,H51,H54,H57,H60,H65,H70,H75,H79,H83,H87,H91,H96,H99,H102,H106,H109,H111,H116)</f>
        <v>-656.317667</v>
      </c>
      <c r="I9" s="371"/>
    </row>
    <row r="10" s="269" customFormat="1" spans="1:9">
      <c r="A10" s="393" t="s">
        <v>448</v>
      </c>
      <c r="B10" s="398" t="s">
        <v>449</v>
      </c>
      <c r="C10" s="395">
        <f t="shared" si="2"/>
        <v>860.072844</v>
      </c>
      <c r="D10" s="395">
        <f>SUM(D11:D17)</f>
        <v>860.282844</v>
      </c>
      <c r="E10" s="396">
        <f>SUM(E11:E17)</f>
        <v>-0.21</v>
      </c>
      <c r="F10" s="395">
        <f>SUM(F11:F17)</f>
        <v>0</v>
      </c>
      <c r="G10" s="399">
        <f>SUM(G11:G17)</f>
        <v>-0.21</v>
      </c>
      <c r="H10" s="397">
        <f>SUM(H11:H17)</f>
        <v>0</v>
      </c>
      <c r="I10" s="371"/>
    </row>
    <row r="11" s="269" customFormat="1" spans="1:9">
      <c r="A11" s="393" t="s">
        <v>450</v>
      </c>
      <c r="B11" s="398" t="s">
        <v>451</v>
      </c>
      <c r="C11" s="395">
        <f t="shared" si="2"/>
        <v>635.772844</v>
      </c>
      <c r="D11" s="395">
        <v>635.982844</v>
      </c>
      <c r="E11" s="396">
        <f t="shared" ref="E10:E45" si="3">SUM(F11:H11)</f>
        <v>-0.21</v>
      </c>
      <c r="F11" s="395"/>
      <c r="G11" s="399">
        <v>-0.21</v>
      </c>
      <c r="H11" s="397"/>
      <c r="I11" s="371"/>
    </row>
    <row r="12" s="269" customFormat="1" spans="1:9">
      <c r="A12" s="393" t="s">
        <v>452</v>
      </c>
      <c r="B12" s="398" t="s">
        <v>453</v>
      </c>
      <c r="C12" s="395">
        <f t="shared" si="2"/>
        <v>28</v>
      </c>
      <c r="D12" s="395">
        <v>28</v>
      </c>
      <c r="E12" s="396">
        <f t="shared" si="3"/>
        <v>0</v>
      </c>
      <c r="F12" s="395"/>
      <c r="G12" s="399"/>
      <c r="H12" s="397"/>
      <c r="I12" s="371"/>
    </row>
    <row r="13" s="269" customFormat="1" spans="1:9">
      <c r="A13" s="393">
        <v>2010104</v>
      </c>
      <c r="B13" s="400" t="s">
        <v>454</v>
      </c>
      <c r="C13" s="395">
        <f t="shared" si="2"/>
        <v>0</v>
      </c>
      <c r="D13" s="395">
        <v>0</v>
      </c>
      <c r="E13" s="396">
        <f t="shared" si="3"/>
        <v>0</v>
      </c>
      <c r="F13" s="395"/>
      <c r="G13" s="399"/>
      <c r="H13" s="397"/>
      <c r="I13" s="371"/>
    </row>
    <row r="14" s="269" customFormat="1" spans="1:9">
      <c r="A14" s="393" t="s">
        <v>455</v>
      </c>
      <c r="B14" s="398" t="s">
        <v>456</v>
      </c>
      <c r="C14" s="395">
        <f t="shared" si="2"/>
        <v>5</v>
      </c>
      <c r="D14" s="395">
        <v>5</v>
      </c>
      <c r="E14" s="396">
        <f t="shared" si="3"/>
        <v>0</v>
      </c>
      <c r="F14" s="395"/>
      <c r="G14" s="399"/>
      <c r="H14" s="397"/>
      <c r="I14" s="371"/>
    </row>
    <row r="15" s="269" customFormat="1" spans="1:9">
      <c r="A15" s="393" t="s">
        <v>457</v>
      </c>
      <c r="B15" s="398" t="s">
        <v>458</v>
      </c>
      <c r="C15" s="395">
        <f t="shared" si="2"/>
        <v>42</v>
      </c>
      <c r="D15" s="395">
        <v>42</v>
      </c>
      <c r="E15" s="396">
        <f t="shared" si="3"/>
        <v>0</v>
      </c>
      <c r="F15" s="395"/>
      <c r="G15" s="399"/>
      <c r="H15" s="397"/>
      <c r="I15" s="371"/>
    </row>
    <row r="16" s="269" customFormat="1" spans="1:9">
      <c r="A16" s="393" t="s">
        <v>459</v>
      </c>
      <c r="B16" s="398" t="s">
        <v>460</v>
      </c>
      <c r="C16" s="395">
        <f t="shared" si="2"/>
        <v>111.3</v>
      </c>
      <c r="D16" s="395">
        <v>111.3</v>
      </c>
      <c r="E16" s="396">
        <f t="shared" si="3"/>
        <v>0</v>
      </c>
      <c r="F16" s="395"/>
      <c r="G16" s="399"/>
      <c r="H16" s="397"/>
      <c r="I16" s="371"/>
    </row>
    <row r="17" s="269" customFormat="1" spans="1:9">
      <c r="A17" s="401">
        <v>2010199</v>
      </c>
      <c r="B17" s="402" t="s">
        <v>461</v>
      </c>
      <c r="C17" s="395">
        <f t="shared" si="2"/>
        <v>38</v>
      </c>
      <c r="D17" s="395">
        <v>38</v>
      </c>
      <c r="E17" s="396">
        <f t="shared" si="3"/>
        <v>0</v>
      </c>
      <c r="F17" s="395"/>
      <c r="G17" s="399"/>
      <c r="H17" s="397"/>
      <c r="I17" s="371"/>
    </row>
    <row r="18" s="269" customFormat="1" spans="1:9">
      <c r="A18" s="393" t="s">
        <v>462</v>
      </c>
      <c r="B18" s="398" t="s">
        <v>463</v>
      </c>
      <c r="C18" s="395">
        <f t="shared" si="2"/>
        <v>588.54392</v>
      </c>
      <c r="D18" s="395">
        <f>SUM(D19:D24)</f>
        <v>572.56452</v>
      </c>
      <c r="E18" s="396">
        <f>SUM(E19:E24)</f>
        <v>15.9794</v>
      </c>
      <c r="F18" s="395">
        <f>SUM(F19:F24)</f>
        <v>0</v>
      </c>
      <c r="G18" s="399">
        <f>SUM(G19:G24)</f>
        <v>15.9794</v>
      </c>
      <c r="H18" s="397">
        <f>SUM(H19:H24)</f>
        <v>0</v>
      </c>
      <c r="I18" s="371"/>
    </row>
    <row r="19" s="269" customFormat="1" spans="1:9">
      <c r="A19" s="393" t="s">
        <v>464</v>
      </c>
      <c r="B19" s="398" t="s">
        <v>451</v>
      </c>
      <c r="C19" s="395">
        <f t="shared" si="2"/>
        <v>492.54392</v>
      </c>
      <c r="D19" s="395">
        <v>476.56452</v>
      </c>
      <c r="E19" s="396">
        <f t="shared" si="3"/>
        <v>15.9794</v>
      </c>
      <c r="F19" s="395"/>
      <c r="G19" s="399">
        <v>15.9794</v>
      </c>
      <c r="H19" s="397"/>
      <c r="I19" s="371"/>
    </row>
    <row r="20" s="269" customFormat="1" spans="1:9">
      <c r="A20" s="393" t="s">
        <v>465</v>
      </c>
      <c r="B20" s="398" t="s">
        <v>453</v>
      </c>
      <c r="C20" s="395">
        <f t="shared" si="2"/>
        <v>16</v>
      </c>
      <c r="D20" s="395">
        <v>16</v>
      </c>
      <c r="E20" s="396">
        <f t="shared" si="3"/>
        <v>0</v>
      </c>
      <c r="F20" s="395"/>
      <c r="G20" s="399"/>
      <c r="H20" s="397"/>
      <c r="I20" s="371"/>
    </row>
    <row r="21" s="269" customFormat="1" spans="1:9">
      <c r="A21" s="401">
        <v>2010204</v>
      </c>
      <c r="B21" s="402" t="s">
        <v>466</v>
      </c>
      <c r="C21" s="395">
        <f t="shared" si="2"/>
        <v>0</v>
      </c>
      <c r="D21" s="395">
        <v>0</v>
      </c>
      <c r="E21" s="396">
        <f t="shared" si="3"/>
        <v>0</v>
      </c>
      <c r="F21" s="395"/>
      <c r="G21" s="399"/>
      <c r="H21" s="397"/>
      <c r="I21" s="371"/>
    </row>
    <row r="22" s="269" customFormat="1" spans="1:9">
      <c r="A22" s="393" t="s">
        <v>467</v>
      </c>
      <c r="B22" s="398" t="s">
        <v>468</v>
      </c>
      <c r="C22" s="395">
        <f t="shared" si="2"/>
        <v>10</v>
      </c>
      <c r="D22" s="395">
        <v>10</v>
      </c>
      <c r="E22" s="396">
        <f t="shared" si="3"/>
        <v>0</v>
      </c>
      <c r="F22" s="395"/>
      <c r="G22" s="399"/>
      <c r="H22" s="397"/>
      <c r="I22" s="371"/>
    </row>
    <row r="23" s="269" customFormat="1" spans="1:9">
      <c r="A23" s="393" t="s">
        <v>469</v>
      </c>
      <c r="B23" s="398" t="s">
        <v>470</v>
      </c>
      <c r="C23" s="395">
        <f t="shared" si="2"/>
        <v>55</v>
      </c>
      <c r="D23" s="395">
        <v>55</v>
      </c>
      <c r="E23" s="396">
        <f t="shared" si="3"/>
        <v>0</v>
      </c>
      <c r="F23" s="395"/>
      <c r="G23" s="399"/>
      <c r="H23" s="397"/>
      <c r="I23" s="371"/>
    </row>
    <row r="24" s="269" customFormat="1" spans="1:9">
      <c r="A24" s="393" t="s">
        <v>471</v>
      </c>
      <c r="B24" s="398" t="s">
        <v>472</v>
      </c>
      <c r="C24" s="395">
        <f t="shared" si="2"/>
        <v>15</v>
      </c>
      <c r="D24" s="395">
        <v>15</v>
      </c>
      <c r="E24" s="396">
        <f t="shared" si="3"/>
        <v>0</v>
      </c>
      <c r="F24" s="395"/>
      <c r="G24" s="399"/>
      <c r="H24" s="397"/>
      <c r="I24" s="371"/>
    </row>
    <row r="25" s="269" customFormat="1" spans="1:9">
      <c r="A25" s="393" t="s">
        <v>473</v>
      </c>
      <c r="B25" s="398" t="s">
        <v>474</v>
      </c>
      <c r="C25" s="395">
        <f t="shared" si="2"/>
        <v>7266.960225</v>
      </c>
      <c r="D25" s="395">
        <f>SUM(D26:D31)</f>
        <v>7259.828283</v>
      </c>
      <c r="E25" s="396">
        <f>SUM(E26:E31)</f>
        <v>7.13194200000001</v>
      </c>
      <c r="F25" s="395">
        <f>SUM(F26:F31)</f>
        <v>0</v>
      </c>
      <c r="G25" s="399">
        <f>SUM(G26:G31)</f>
        <v>-109.068058</v>
      </c>
      <c r="H25" s="397">
        <f>SUM(H26:H31)</f>
        <v>116.2</v>
      </c>
      <c r="I25" s="371"/>
    </row>
    <row r="26" s="269" customFormat="1" spans="1:9">
      <c r="A26" s="393" t="s">
        <v>475</v>
      </c>
      <c r="B26" s="398" t="s">
        <v>451</v>
      </c>
      <c r="C26" s="395">
        <f t="shared" si="2"/>
        <v>4434.523472</v>
      </c>
      <c r="D26" s="395">
        <v>4528.264362</v>
      </c>
      <c r="E26" s="396">
        <f t="shared" si="3"/>
        <v>-93.74089</v>
      </c>
      <c r="F26" s="395"/>
      <c r="G26" s="399">
        <v>-93.74089</v>
      </c>
      <c r="H26" s="397"/>
      <c r="I26" s="371"/>
    </row>
    <row r="27" s="269" customFormat="1" spans="1:9">
      <c r="A27" s="393" t="s">
        <v>476</v>
      </c>
      <c r="B27" s="398" t="s">
        <v>453</v>
      </c>
      <c r="C27" s="395">
        <f t="shared" si="2"/>
        <v>90</v>
      </c>
      <c r="D27" s="395">
        <v>90</v>
      </c>
      <c r="E27" s="396">
        <f t="shared" si="3"/>
        <v>0</v>
      </c>
      <c r="F27" s="395"/>
      <c r="G27" s="399"/>
      <c r="H27" s="397"/>
      <c r="I27" s="371"/>
    </row>
    <row r="28" s="269" customFormat="1" spans="1:9">
      <c r="A28" s="393" t="s">
        <v>477</v>
      </c>
      <c r="B28" s="398" t="s">
        <v>478</v>
      </c>
      <c r="C28" s="395">
        <f t="shared" si="2"/>
        <v>5</v>
      </c>
      <c r="D28" s="395">
        <v>5</v>
      </c>
      <c r="E28" s="396">
        <f t="shared" si="3"/>
        <v>0</v>
      </c>
      <c r="F28" s="395"/>
      <c r="G28" s="399"/>
      <c r="H28" s="397"/>
      <c r="I28" s="371"/>
    </row>
    <row r="29" s="269" customFormat="1" spans="1:9">
      <c r="A29" s="401">
        <v>2010308</v>
      </c>
      <c r="B29" s="402" t="s">
        <v>479</v>
      </c>
      <c r="C29" s="395">
        <f t="shared" si="2"/>
        <v>20.53</v>
      </c>
      <c r="D29" s="395">
        <v>20.08</v>
      </c>
      <c r="E29" s="396">
        <f t="shared" si="3"/>
        <v>0.45</v>
      </c>
      <c r="F29" s="395"/>
      <c r="G29" s="399">
        <v>0.45</v>
      </c>
      <c r="H29" s="397"/>
      <c r="I29" s="371"/>
    </row>
    <row r="30" s="269" customFormat="1" spans="1:9">
      <c r="A30" s="393" t="s">
        <v>480</v>
      </c>
      <c r="B30" s="398" t="s">
        <v>481</v>
      </c>
      <c r="C30" s="395">
        <f t="shared" si="2"/>
        <v>281.998408</v>
      </c>
      <c r="D30" s="395">
        <v>269.621908</v>
      </c>
      <c r="E30" s="396">
        <f t="shared" si="3"/>
        <v>12.3765</v>
      </c>
      <c r="F30" s="395"/>
      <c r="G30" s="399">
        <v>12.3765</v>
      </c>
      <c r="H30" s="397"/>
      <c r="I30" s="371"/>
    </row>
    <row r="31" s="269" customFormat="1" ht="27" spans="1:9">
      <c r="A31" s="393" t="s">
        <v>482</v>
      </c>
      <c r="B31" s="398" t="s">
        <v>483</v>
      </c>
      <c r="C31" s="395">
        <f t="shared" si="2"/>
        <v>2434.908345</v>
      </c>
      <c r="D31" s="395">
        <v>2346.862013</v>
      </c>
      <c r="E31" s="396">
        <f t="shared" si="3"/>
        <v>88.046332</v>
      </c>
      <c r="F31" s="395"/>
      <c r="G31" s="399">
        <v>-28.153668</v>
      </c>
      <c r="H31" s="403">
        <v>116.2</v>
      </c>
      <c r="I31" s="371"/>
    </row>
    <row r="32" s="269" customFormat="1" spans="1:9">
      <c r="A32" s="393" t="s">
        <v>484</v>
      </c>
      <c r="B32" s="398" t="s">
        <v>485</v>
      </c>
      <c r="C32" s="395">
        <f t="shared" si="2"/>
        <v>1505.312441</v>
      </c>
      <c r="D32" s="395">
        <f>SUM(D33:D35)</f>
        <v>2490.061288</v>
      </c>
      <c r="E32" s="396">
        <f>SUM(E33:E35)</f>
        <v>-984.748847</v>
      </c>
      <c r="F32" s="395">
        <f>SUM(F33:F35)</f>
        <v>0</v>
      </c>
      <c r="G32" s="399">
        <f>SUM(G33:G35)</f>
        <v>-6.3684</v>
      </c>
      <c r="H32" s="397">
        <f>SUM(H33:H35)</f>
        <v>-978.380447</v>
      </c>
      <c r="I32" s="414"/>
    </row>
    <row r="33" s="269" customFormat="1" ht="15" spans="1:9">
      <c r="A33" s="393" t="s">
        <v>486</v>
      </c>
      <c r="B33" s="404" t="s">
        <v>487</v>
      </c>
      <c r="C33" s="395">
        <f t="shared" si="2"/>
        <v>451.612888</v>
      </c>
      <c r="D33" s="395">
        <v>457.981288</v>
      </c>
      <c r="E33" s="396">
        <f t="shared" si="3"/>
        <v>-6.3684</v>
      </c>
      <c r="F33" s="395"/>
      <c r="G33" s="399">
        <v>-6.3684</v>
      </c>
      <c r="H33" s="397"/>
      <c r="I33" s="371"/>
    </row>
    <row r="34" s="269" customFormat="1" ht="15" spans="1:9">
      <c r="A34" s="393">
        <v>2010408</v>
      </c>
      <c r="B34" s="405" t="s">
        <v>488</v>
      </c>
      <c r="C34" s="395">
        <f t="shared" si="2"/>
        <v>0</v>
      </c>
      <c r="D34" s="395">
        <v>0</v>
      </c>
      <c r="E34" s="396">
        <f t="shared" si="3"/>
        <v>0</v>
      </c>
      <c r="F34" s="395"/>
      <c r="G34" s="399"/>
      <c r="H34" s="397"/>
      <c r="I34" s="371"/>
    </row>
    <row r="35" s="269" customFormat="1" ht="15" spans="1:9">
      <c r="A35" s="393" t="s">
        <v>489</v>
      </c>
      <c r="B35" s="404" t="s">
        <v>490</v>
      </c>
      <c r="C35" s="395">
        <f t="shared" si="2"/>
        <v>1053.699553</v>
      </c>
      <c r="D35" s="395">
        <v>2032.08</v>
      </c>
      <c r="E35" s="396">
        <f t="shared" si="3"/>
        <v>-978.380447</v>
      </c>
      <c r="F35" s="395"/>
      <c r="G35" s="399"/>
      <c r="H35" s="406">
        <v>-978.380447</v>
      </c>
      <c r="I35" s="415"/>
    </row>
    <row r="36" s="269" customFormat="1" spans="1:9">
      <c r="A36" s="393" t="s">
        <v>491</v>
      </c>
      <c r="B36" s="398" t="s">
        <v>492</v>
      </c>
      <c r="C36" s="395">
        <f t="shared" si="2"/>
        <v>1056.544488</v>
      </c>
      <c r="D36" s="395">
        <f>SUM(D37:D42)</f>
        <v>979.926988</v>
      </c>
      <c r="E36" s="396">
        <f>SUM(E37:E42)</f>
        <v>76.6175</v>
      </c>
      <c r="F36" s="395">
        <f>SUM(F37:F42)</f>
        <v>0</v>
      </c>
      <c r="G36" s="399">
        <f>SUM(G37:G42)</f>
        <v>-25.3825</v>
      </c>
      <c r="H36" s="397">
        <f>SUM(H37:H42)</f>
        <v>102</v>
      </c>
      <c r="I36" s="371"/>
    </row>
    <row r="37" s="269" customFormat="1" spans="1:9">
      <c r="A37" s="393" t="s">
        <v>493</v>
      </c>
      <c r="B37" s="398" t="s">
        <v>451</v>
      </c>
      <c r="C37" s="395">
        <f t="shared" si="2"/>
        <v>240.022516</v>
      </c>
      <c r="D37" s="395">
        <v>252.535016</v>
      </c>
      <c r="E37" s="396">
        <f t="shared" si="3"/>
        <v>-12.5125</v>
      </c>
      <c r="F37" s="395"/>
      <c r="G37" s="399">
        <v>-12.5125</v>
      </c>
      <c r="H37" s="397"/>
      <c r="I37" s="371"/>
    </row>
    <row r="38" s="351" customFormat="1" ht="16" customHeight="1" spans="1:9">
      <c r="A38" s="393" t="s">
        <v>494</v>
      </c>
      <c r="B38" s="398" t="s">
        <v>495</v>
      </c>
      <c r="C38" s="395">
        <f t="shared" si="2"/>
        <v>10</v>
      </c>
      <c r="D38" s="395">
        <v>10</v>
      </c>
      <c r="E38" s="396">
        <f t="shared" si="3"/>
        <v>0</v>
      </c>
      <c r="F38" s="407">
        <v>0</v>
      </c>
      <c r="G38" s="408"/>
      <c r="H38" s="409"/>
      <c r="I38" s="416"/>
    </row>
    <row r="39" s="269" customFormat="1" spans="1:9">
      <c r="A39" s="393" t="s">
        <v>496</v>
      </c>
      <c r="B39" s="398" t="s">
        <v>497</v>
      </c>
      <c r="C39" s="395">
        <f t="shared" si="2"/>
        <v>202</v>
      </c>
      <c r="D39" s="395">
        <v>100</v>
      </c>
      <c r="E39" s="396">
        <f t="shared" si="3"/>
        <v>102</v>
      </c>
      <c r="F39" s="395"/>
      <c r="G39" s="399"/>
      <c r="H39" s="403">
        <v>102</v>
      </c>
      <c r="I39" s="371"/>
    </row>
    <row r="40" s="269" customFormat="1" spans="1:9">
      <c r="A40" s="393" t="s">
        <v>498</v>
      </c>
      <c r="B40" s="398" t="s">
        <v>499</v>
      </c>
      <c r="C40" s="395">
        <f t="shared" si="2"/>
        <v>125.331</v>
      </c>
      <c r="D40" s="395">
        <v>125.331</v>
      </c>
      <c r="E40" s="396">
        <f t="shared" si="3"/>
        <v>0</v>
      </c>
      <c r="F40" s="395"/>
      <c r="G40" s="399"/>
      <c r="H40" s="397"/>
      <c r="I40" s="371"/>
    </row>
    <row r="41" s="269" customFormat="1" spans="1:9">
      <c r="A41" s="393" t="s">
        <v>500</v>
      </c>
      <c r="B41" s="398" t="s">
        <v>481</v>
      </c>
      <c r="C41" s="395">
        <f t="shared" si="2"/>
        <v>479.190972</v>
      </c>
      <c r="D41" s="395">
        <v>492.060972</v>
      </c>
      <c r="E41" s="396">
        <f t="shared" si="3"/>
        <v>-12.87</v>
      </c>
      <c r="F41" s="395"/>
      <c r="G41" s="399">
        <v>-12.87</v>
      </c>
      <c r="H41" s="397"/>
      <c r="I41" s="371"/>
    </row>
    <row r="42" s="269" customFormat="1" spans="1:9">
      <c r="A42" s="401">
        <v>2010599</v>
      </c>
      <c r="B42" s="402" t="s">
        <v>501</v>
      </c>
      <c r="C42" s="395">
        <f t="shared" si="2"/>
        <v>0</v>
      </c>
      <c r="D42" s="395">
        <v>0</v>
      </c>
      <c r="E42" s="396">
        <f t="shared" si="3"/>
        <v>0</v>
      </c>
      <c r="F42" s="395"/>
      <c r="G42" s="399"/>
      <c r="H42" s="397"/>
      <c r="I42" s="209"/>
    </row>
    <row r="43" s="269" customFormat="1" spans="1:9">
      <c r="A43" s="393" t="s">
        <v>502</v>
      </c>
      <c r="B43" s="398" t="s">
        <v>503</v>
      </c>
      <c r="C43" s="395">
        <f t="shared" si="2"/>
        <v>1866.281816</v>
      </c>
      <c r="D43" s="395">
        <f>SUM(D44:D50)</f>
        <v>1792.82896</v>
      </c>
      <c r="E43" s="396">
        <f>SUM(E44:E50)</f>
        <v>73.452856</v>
      </c>
      <c r="F43" s="395">
        <f>SUM(F44:F50)</f>
        <v>0</v>
      </c>
      <c r="G43" s="399">
        <f>SUM(G44:G50)</f>
        <v>73.452856</v>
      </c>
      <c r="H43" s="397">
        <f>SUM(H44:H50)</f>
        <v>0</v>
      </c>
      <c r="I43" s="371"/>
    </row>
    <row r="44" s="269" customFormat="1" spans="1:9">
      <c r="A44" s="393" t="s">
        <v>504</v>
      </c>
      <c r="B44" s="398" t="s">
        <v>451</v>
      </c>
      <c r="C44" s="395">
        <f t="shared" si="2"/>
        <v>1486.066432</v>
      </c>
      <c r="D44" s="395">
        <v>1411.678148</v>
      </c>
      <c r="E44" s="396">
        <f t="shared" si="3"/>
        <v>74.388284</v>
      </c>
      <c r="F44" s="395"/>
      <c r="G44" s="399">
        <v>74.388284</v>
      </c>
      <c r="H44" s="397"/>
      <c r="I44" s="371"/>
    </row>
    <row r="45" s="269" customFormat="1" spans="1:9">
      <c r="A45" s="393" t="s">
        <v>505</v>
      </c>
      <c r="B45" s="398" t="s">
        <v>506</v>
      </c>
      <c r="C45" s="395"/>
      <c r="D45" s="395">
        <v>0</v>
      </c>
      <c r="E45" s="396"/>
      <c r="F45" s="395"/>
      <c r="G45" s="399"/>
      <c r="H45" s="397"/>
      <c r="I45" s="371"/>
    </row>
    <row r="46" s="269" customFormat="1" spans="1:9">
      <c r="A46" s="393" t="s">
        <v>507</v>
      </c>
      <c r="B46" s="398" t="s">
        <v>508</v>
      </c>
      <c r="C46" s="395">
        <f t="shared" ref="C46:C62" si="4">SUM(D46:E46)</f>
        <v>0</v>
      </c>
      <c r="D46" s="395">
        <v>0</v>
      </c>
      <c r="E46" s="396">
        <f>SUM(F46:H46)</f>
        <v>0</v>
      </c>
      <c r="F46" s="395"/>
      <c r="G46" s="399"/>
      <c r="H46" s="397"/>
      <c r="I46" s="371"/>
    </row>
    <row r="47" s="269" customFormat="1" spans="1:9">
      <c r="A47" s="393" t="s">
        <v>509</v>
      </c>
      <c r="B47" s="398" t="s">
        <v>510</v>
      </c>
      <c r="C47" s="395">
        <f t="shared" si="4"/>
        <v>88.96</v>
      </c>
      <c r="D47" s="395">
        <v>88.96</v>
      </c>
      <c r="E47" s="396">
        <f t="shared" ref="E47:E53" si="5">SUM(F47:H47)</f>
        <v>0</v>
      </c>
      <c r="F47" s="395"/>
      <c r="G47" s="399"/>
      <c r="H47" s="397"/>
      <c r="I47" s="371"/>
    </row>
    <row r="48" s="269" customFormat="1" spans="1:9">
      <c r="A48" s="393" t="s">
        <v>511</v>
      </c>
      <c r="B48" s="398" t="s">
        <v>512</v>
      </c>
      <c r="C48" s="395">
        <f t="shared" si="4"/>
        <v>40</v>
      </c>
      <c r="D48" s="395">
        <v>40</v>
      </c>
      <c r="E48" s="396">
        <f t="shared" si="5"/>
        <v>0</v>
      </c>
      <c r="F48" s="395"/>
      <c r="G48" s="399"/>
      <c r="H48" s="397"/>
      <c r="I48" s="371"/>
    </row>
    <row r="49" s="269" customFormat="1" spans="1:9">
      <c r="A49" s="393" t="s">
        <v>513</v>
      </c>
      <c r="B49" s="398" t="s">
        <v>481</v>
      </c>
      <c r="C49" s="395">
        <f t="shared" si="4"/>
        <v>187.855384</v>
      </c>
      <c r="D49" s="395">
        <v>188.790812</v>
      </c>
      <c r="E49" s="396">
        <f t="shared" si="5"/>
        <v>-0.935428</v>
      </c>
      <c r="F49" s="395"/>
      <c r="G49" s="399">
        <v>-0.935428</v>
      </c>
      <c r="H49" s="397"/>
      <c r="I49" s="371"/>
    </row>
    <row r="50" s="269" customFormat="1" spans="1:9">
      <c r="A50" s="393" t="s">
        <v>514</v>
      </c>
      <c r="B50" s="398" t="s">
        <v>515</v>
      </c>
      <c r="C50" s="395">
        <f t="shared" si="4"/>
        <v>63.4</v>
      </c>
      <c r="D50" s="395">
        <v>63.4</v>
      </c>
      <c r="E50" s="396">
        <f t="shared" si="5"/>
        <v>0</v>
      </c>
      <c r="F50" s="395"/>
      <c r="G50" s="399"/>
      <c r="H50" s="397"/>
      <c r="I50" s="371"/>
    </row>
    <row r="51" s="269" customFormat="1" ht="15" spans="1:9">
      <c r="A51" s="393" t="s">
        <v>516</v>
      </c>
      <c r="B51" s="410" t="s">
        <v>517</v>
      </c>
      <c r="C51" s="395">
        <f t="shared" si="4"/>
        <v>193.372664</v>
      </c>
      <c r="D51" s="395">
        <f>SUM(D52:D53)</f>
        <v>640.502664</v>
      </c>
      <c r="E51" s="396">
        <f>SUM(E52:E53)</f>
        <v>-447.13</v>
      </c>
      <c r="F51" s="395">
        <f>SUM(F52:F53)</f>
        <v>0</v>
      </c>
      <c r="G51" s="399">
        <f>SUM(G52:G53)</f>
        <v>0</v>
      </c>
      <c r="H51" s="397">
        <f>SUM(H52:H53)</f>
        <v>-447.13</v>
      </c>
      <c r="I51" s="371"/>
    </row>
    <row r="52" s="269" customFormat="1" ht="15" spans="1:9">
      <c r="A52" s="393" t="s">
        <v>518</v>
      </c>
      <c r="B52" s="410" t="s">
        <v>519</v>
      </c>
      <c r="C52" s="395">
        <f t="shared" si="4"/>
        <v>50.502664</v>
      </c>
      <c r="D52" s="395">
        <v>640.502664</v>
      </c>
      <c r="E52" s="396">
        <f t="shared" si="5"/>
        <v>-590</v>
      </c>
      <c r="F52" s="395"/>
      <c r="G52" s="399"/>
      <c r="H52" s="397">
        <v>-590</v>
      </c>
      <c r="I52" s="371"/>
    </row>
    <row r="53" s="269" customFormat="1" spans="1:9">
      <c r="A53" s="393">
        <v>2010799</v>
      </c>
      <c r="B53" s="411" t="s">
        <v>520</v>
      </c>
      <c r="C53" s="395">
        <f t="shared" si="4"/>
        <v>142.87</v>
      </c>
      <c r="D53" s="395">
        <v>0</v>
      </c>
      <c r="E53" s="396">
        <f t="shared" si="5"/>
        <v>142.87</v>
      </c>
      <c r="F53" s="395"/>
      <c r="G53" s="399"/>
      <c r="H53" s="397">
        <v>142.87</v>
      </c>
      <c r="I53" s="371"/>
    </row>
    <row r="54" s="269" customFormat="1" spans="1:9">
      <c r="A54" s="393" t="s">
        <v>521</v>
      </c>
      <c r="B54" s="398" t="s">
        <v>522</v>
      </c>
      <c r="C54" s="395">
        <f t="shared" si="4"/>
        <v>244.894824</v>
      </c>
      <c r="D54" s="395">
        <f>SUM(D55:D56)</f>
        <v>244.894824</v>
      </c>
      <c r="E54" s="396">
        <f>SUM(E55:E56)</f>
        <v>0</v>
      </c>
      <c r="F54" s="395">
        <f>SUM(F55:F56)</f>
        <v>0</v>
      </c>
      <c r="G54" s="399">
        <f>SUM(G55:G56)</f>
        <v>0</v>
      </c>
      <c r="H54" s="397">
        <f>SUM(H55:H56)</f>
        <v>0</v>
      </c>
      <c r="I54" s="371"/>
    </row>
    <row r="55" s="269" customFormat="1" spans="1:9">
      <c r="A55" s="393" t="s">
        <v>523</v>
      </c>
      <c r="B55" s="398" t="s">
        <v>451</v>
      </c>
      <c r="C55" s="395">
        <f t="shared" si="4"/>
        <v>64.894824</v>
      </c>
      <c r="D55" s="395">
        <v>64.894824</v>
      </c>
      <c r="E55" s="396">
        <f>SUM(F55:H55)</f>
        <v>0</v>
      </c>
      <c r="F55" s="395"/>
      <c r="G55" s="399"/>
      <c r="H55" s="397"/>
      <c r="I55" s="371"/>
    </row>
    <row r="56" s="269" customFormat="1" spans="1:9">
      <c r="A56" s="393" t="s">
        <v>524</v>
      </c>
      <c r="B56" s="398" t="s">
        <v>525</v>
      </c>
      <c r="C56" s="395">
        <f t="shared" si="4"/>
        <v>180</v>
      </c>
      <c r="D56" s="395">
        <v>180</v>
      </c>
      <c r="E56" s="396">
        <f>SUM(F56:H56)</f>
        <v>0</v>
      </c>
      <c r="F56" s="395"/>
      <c r="G56" s="399"/>
      <c r="H56" s="397"/>
      <c r="I56" s="371"/>
    </row>
    <row r="57" s="269" customFormat="1" spans="1:9">
      <c r="A57" s="393" t="s">
        <v>526</v>
      </c>
      <c r="B57" s="398" t="s">
        <v>527</v>
      </c>
      <c r="C57" s="395">
        <f t="shared" si="4"/>
        <v>139.19278</v>
      </c>
      <c r="D57" s="395">
        <f>SUM(D58:D59)</f>
        <v>15</v>
      </c>
      <c r="E57" s="396">
        <f>SUM(E58:E59)</f>
        <v>124.19278</v>
      </c>
      <c r="F57" s="395">
        <f>SUM(F58:F59)</f>
        <v>0</v>
      </c>
      <c r="G57" s="399">
        <f>SUM(G58:G59)</f>
        <v>0</v>
      </c>
      <c r="H57" s="397">
        <f>SUM(H58:H59)</f>
        <v>124.19278</v>
      </c>
      <c r="I57" s="371"/>
    </row>
    <row r="58" s="269" customFormat="1" ht="15" spans="1:9">
      <c r="A58" s="393" t="s">
        <v>528</v>
      </c>
      <c r="B58" s="412" t="s">
        <v>529</v>
      </c>
      <c r="C58" s="395">
        <f t="shared" si="4"/>
        <v>30.14278</v>
      </c>
      <c r="D58" s="395">
        <v>15</v>
      </c>
      <c r="E58" s="396">
        <f>SUM(F58:H58)</f>
        <v>15.14278</v>
      </c>
      <c r="F58" s="395"/>
      <c r="G58" s="399"/>
      <c r="H58" s="397">
        <v>15.14278</v>
      </c>
      <c r="I58" s="371"/>
    </row>
    <row r="59" s="269" customFormat="1" ht="15" spans="1:9">
      <c r="A59" s="393">
        <v>2010999</v>
      </c>
      <c r="B59" s="412" t="s">
        <v>530</v>
      </c>
      <c r="C59" s="395">
        <f t="shared" si="4"/>
        <v>109.05</v>
      </c>
      <c r="D59" s="395"/>
      <c r="E59" s="396">
        <f>SUM(F59:H59)</f>
        <v>109.05</v>
      </c>
      <c r="F59" s="395"/>
      <c r="G59" s="399"/>
      <c r="H59" s="397">
        <v>109.05</v>
      </c>
      <c r="I59" s="371"/>
    </row>
    <row r="60" s="269" customFormat="1" spans="1:9">
      <c r="A60" s="393" t="s">
        <v>531</v>
      </c>
      <c r="B60" s="398" t="s">
        <v>532</v>
      </c>
      <c r="C60" s="395">
        <f t="shared" si="4"/>
        <v>858.074797</v>
      </c>
      <c r="D60" s="395">
        <f>SUM(D61:D64)</f>
        <v>839.223748</v>
      </c>
      <c r="E60" s="396">
        <f>SUM(E61:E64)</f>
        <v>18.851049</v>
      </c>
      <c r="F60" s="395">
        <f>SUM(F61:F64)</f>
        <v>0</v>
      </c>
      <c r="G60" s="399">
        <f>SUM(G61:G64)</f>
        <v>18.851049</v>
      </c>
      <c r="H60" s="397">
        <f>SUM(H61:H64)</f>
        <v>0</v>
      </c>
      <c r="I60" s="371"/>
    </row>
    <row r="61" s="269" customFormat="1" spans="1:9">
      <c r="A61" s="393" t="s">
        <v>533</v>
      </c>
      <c r="B61" s="398" t="s">
        <v>451</v>
      </c>
      <c r="C61" s="395">
        <f t="shared" si="4"/>
        <v>423.678768</v>
      </c>
      <c r="D61" s="395">
        <v>426.718768</v>
      </c>
      <c r="E61" s="396">
        <f t="shared" ref="E60:E88" si="6">SUM(F61:H61)</f>
        <v>-3.04</v>
      </c>
      <c r="F61" s="395"/>
      <c r="G61" s="399">
        <v>-3.04</v>
      </c>
      <c r="H61" s="397"/>
      <c r="I61" s="371"/>
    </row>
    <row r="62" s="269" customFormat="1" spans="1:9">
      <c r="A62" s="393" t="s">
        <v>534</v>
      </c>
      <c r="B62" s="398" t="s">
        <v>453</v>
      </c>
      <c r="C62" s="395">
        <f t="shared" si="4"/>
        <v>20.13</v>
      </c>
      <c r="D62" s="395">
        <v>20.13</v>
      </c>
      <c r="E62" s="396">
        <f t="shared" si="6"/>
        <v>0</v>
      </c>
      <c r="F62" s="395"/>
      <c r="G62" s="399"/>
      <c r="H62" s="397"/>
      <c r="I62" s="371"/>
    </row>
    <row r="63" s="269" customFormat="1" spans="1:9">
      <c r="A63" s="393" t="s">
        <v>535</v>
      </c>
      <c r="B63" s="398" t="s">
        <v>481</v>
      </c>
      <c r="C63" s="395">
        <f t="shared" ref="C63:C110" si="7">SUM(D63:E63)</f>
        <v>397.413729</v>
      </c>
      <c r="D63" s="395">
        <v>375.52268</v>
      </c>
      <c r="E63" s="396">
        <f t="shared" si="6"/>
        <v>21.891049</v>
      </c>
      <c r="F63" s="395"/>
      <c r="G63" s="399">
        <v>21.891049</v>
      </c>
      <c r="H63" s="397"/>
      <c r="I63" s="371"/>
    </row>
    <row r="64" s="269" customFormat="1" spans="1:9">
      <c r="A64" s="393" t="s">
        <v>536</v>
      </c>
      <c r="B64" s="398" t="s">
        <v>537</v>
      </c>
      <c r="C64" s="395">
        <f t="shared" si="7"/>
        <v>16.8523</v>
      </c>
      <c r="D64" s="395">
        <v>16.8523</v>
      </c>
      <c r="E64" s="396">
        <f t="shared" si="6"/>
        <v>0</v>
      </c>
      <c r="F64" s="395"/>
      <c r="G64" s="399"/>
      <c r="H64" s="397"/>
      <c r="I64" s="417"/>
    </row>
    <row r="65" s="269" customFormat="1" spans="1:9">
      <c r="A65" s="393" t="s">
        <v>538</v>
      </c>
      <c r="B65" s="398" t="s">
        <v>539</v>
      </c>
      <c r="C65" s="395">
        <f t="shared" si="7"/>
        <v>1637.54294</v>
      </c>
      <c r="D65" s="395">
        <f>SUM(D66:D69)</f>
        <v>1510.35894</v>
      </c>
      <c r="E65" s="396">
        <f>SUM(E66:E69)</f>
        <v>127.184</v>
      </c>
      <c r="F65" s="395">
        <f>SUM(F66:F69)</f>
        <v>0</v>
      </c>
      <c r="G65" s="399">
        <f>SUM(G66:G69)</f>
        <v>127.184</v>
      </c>
      <c r="H65" s="397">
        <f>SUM(H66:H69)</f>
        <v>0</v>
      </c>
      <c r="I65" s="371"/>
    </row>
    <row r="66" s="269" customFormat="1" spans="1:9">
      <c r="A66" s="393" t="s">
        <v>540</v>
      </c>
      <c r="B66" s="398" t="s">
        <v>451</v>
      </c>
      <c r="C66" s="395">
        <f t="shared" si="7"/>
        <v>1341.71394</v>
      </c>
      <c r="D66" s="395">
        <v>1214.52994</v>
      </c>
      <c r="E66" s="396">
        <f t="shared" si="6"/>
        <v>127.184</v>
      </c>
      <c r="F66" s="395"/>
      <c r="G66" s="399">
        <v>127.184</v>
      </c>
      <c r="H66" s="397"/>
      <c r="I66" s="371"/>
    </row>
    <row r="67" s="269" customFormat="1" spans="1:9">
      <c r="A67" s="393" t="s">
        <v>541</v>
      </c>
      <c r="B67" s="398" t="s">
        <v>453</v>
      </c>
      <c r="C67" s="395">
        <f t="shared" si="7"/>
        <v>64.265</v>
      </c>
      <c r="D67" s="395">
        <v>64.265</v>
      </c>
      <c r="E67" s="396">
        <f t="shared" si="6"/>
        <v>0</v>
      </c>
      <c r="F67" s="395"/>
      <c r="G67" s="399"/>
      <c r="H67" s="397"/>
      <c r="I67" s="371"/>
    </row>
    <row r="68" s="269" customFormat="1" spans="1:9">
      <c r="A68" s="393" t="s">
        <v>542</v>
      </c>
      <c r="B68" s="398" t="s">
        <v>543</v>
      </c>
      <c r="C68" s="395">
        <f t="shared" si="7"/>
        <v>150</v>
      </c>
      <c r="D68" s="395">
        <v>150</v>
      </c>
      <c r="E68" s="396">
        <f t="shared" si="6"/>
        <v>0</v>
      </c>
      <c r="F68" s="395"/>
      <c r="G68" s="399"/>
      <c r="H68" s="397"/>
      <c r="I68" s="371"/>
    </row>
    <row r="69" s="269" customFormat="1" spans="1:9">
      <c r="A69" s="393" t="s">
        <v>544</v>
      </c>
      <c r="B69" s="398" t="s">
        <v>545</v>
      </c>
      <c r="C69" s="395">
        <f t="shared" si="7"/>
        <v>81.564</v>
      </c>
      <c r="D69" s="395">
        <v>81.564</v>
      </c>
      <c r="E69" s="396">
        <f t="shared" si="6"/>
        <v>0</v>
      </c>
      <c r="F69" s="395"/>
      <c r="G69" s="399"/>
      <c r="H69" s="397"/>
      <c r="I69" s="371"/>
    </row>
    <row r="70" s="269" customFormat="1" spans="1:9">
      <c r="A70" s="393" t="s">
        <v>546</v>
      </c>
      <c r="B70" s="398" t="s">
        <v>547</v>
      </c>
      <c r="C70" s="395">
        <f t="shared" si="7"/>
        <v>563.027388</v>
      </c>
      <c r="D70" s="395">
        <f>SUM(D71:D74)</f>
        <v>574.762888</v>
      </c>
      <c r="E70" s="396">
        <f>SUM(E71:E74)</f>
        <v>-11.7355</v>
      </c>
      <c r="F70" s="395">
        <f>SUM(F71:F74)</f>
        <v>0</v>
      </c>
      <c r="G70" s="399">
        <f>SUM(G71:G74)</f>
        <v>-11.7355</v>
      </c>
      <c r="H70" s="397">
        <f>SUM(H71:H74)</f>
        <v>0</v>
      </c>
      <c r="I70" s="371"/>
    </row>
    <row r="71" s="269" customFormat="1" spans="1:9">
      <c r="A71" s="393" t="s">
        <v>548</v>
      </c>
      <c r="B71" s="398" t="s">
        <v>451</v>
      </c>
      <c r="C71" s="395">
        <f t="shared" si="7"/>
        <v>424.16432</v>
      </c>
      <c r="D71" s="395">
        <v>436.65432</v>
      </c>
      <c r="E71" s="396">
        <f t="shared" si="6"/>
        <v>-12.49</v>
      </c>
      <c r="F71" s="395"/>
      <c r="G71" s="399">
        <v>-12.49</v>
      </c>
      <c r="H71" s="397"/>
      <c r="I71" s="371"/>
    </row>
    <row r="72" s="269" customFormat="1" spans="1:9">
      <c r="A72" s="393" t="s">
        <v>549</v>
      </c>
      <c r="B72" s="398" t="s">
        <v>550</v>
      </c>
      <c r="C72" s="395">
        <f t="shared" si="7"/>
        <v>100</v>
      </c>
      <c r="D72" s="395">
        <v>100</v>
      </c>
      <c r="E72" s="396">
        <f t="shared" si="6"/>
        <v>0</v>
      </c>
      <c r="F72" s="395"/>
      <c r="G72" s="399"/>
      <c r="H72" s="397"/>
      <c r="I72" s="371"/>
    </row>
    <row r="73" s="269" customFormat="1" spans="1:9">
      <c r="A73" s="393" t="s">
        <v>551</v>
      </c>
      <c r="B73" s="398" t="s">
        <v>481</v>
      </c>
      <c r="C73" s="395">
        <f t="shared" si="7"/>
        <v>34.863068</v>
      </c>
      <c r="D73" s="395">
        <v>34.108568</v>
      </c>
      <c r="E73" s="396">
        <f t="shared" si="6"/>
        <v>0.7545</v>
      </c>
      <c r="F73" s="395"/>
      <c r="G73" s="399">
        <v>0.7545</v>
      </c>
      <c r="H73" s="397"/>
      <c r="I73" s="371"/>
    </row>
    <row r="74" s="269" customFormat="1" spans="1:9">
      <c r="A74" s="393" t="s">
        <v>552</v>
      </c>
      <c r="B74" s="398" t="s">
        <v>553</v>
      </c>
      <c r="C74" s="395">
        <f t="shared" si="7"/>
        <v>4</v>
      </c>
      <c r="D74" s="395">
        <v>4</v>
      </c>
      <c r="E74" s="396">
        <f t="shared" si="6"/>
        <v>0</v>
      </c>
      <c r="F74" s="395"/>
      <c r="G74" s="399"/>
      <c r="H74" s="397"/>
      <c r="I74" s="371"/>
    </row>
    <row r="75" s="269" customFormat="1" spans="1:9">
      <c r="A75" s="393" t="s">
        <v>554</v>
      </c>
      <c r="B75" s="398" t="s">
        <v>555</v>
      </c>
      <c r="C75" s="395">
        <f t="shared" si="7"/>
        <v>56</v>
      </c>
      <c r="D75" s="395">
        <f>SUM(D76:D78)</f>
        <v>50</v>
      </c>
      <c r="E75" s="396">
        <f>SUM(E76:E78)</f>
        <v>6</v>
      </c>
      <c r="F75" s="395">
        <f>SUM(F76:F78)</f>
        <v>0</v>
      </c>
      <c r="G75" s="399">
        <f>SUM(G76:G78)</f>
        <v>0</v>
      </c>
      <c r="H75" s="397">
        <f>SUM(H76:H78)</f>
        <v>6</v>
      </c>
      <c r="I75" s="371"/>
    </row>
    <row r="76" s="269" customFormat="1" spans="1:9">
      <c r="A76" s="393" t="s">
        <v>556</v>
      </c>
      <c r="B76" s="398" t="s">
        <v>451</v>
      </c>
      <c r="C76" s="395">
        <f t="shared" si="7"/>
        <v>0</v>
      </c>
      <c r="D76" s="395">
        <v>0</v>
      </c>
      <c r="E76" s="396">
        <f t="shared" si="6"/>
        <v>0</v>
      </c>
      <c r="F76" s="395"/>
      <c r="G76" s="399"/>
      <c r="H76" s="397"/>
      <c r="I76" s="371"/>
    </row>
    <row r="77" s="269" customFormat="1" spans="1:9">
      <c r="A77" s="393" t="s">
        <v>557</v>
      </c>
      <c r="B77" s="398" t="s">
        <v>558</v>
      </c>
      <c r="C77" s="395">
        <f t="shared" si="7"/>
        <v>0</v>
      </c>
      <c r="D77" s="395">
        <v>0</v>
      </c>
      <c r="E77" s="396">
        <f t="shared" si="6"/>
        <v>0</v>
      </c>
      <c r="F77" s="395"/>
      <c r="G77" s="399"/>
      <c r="H77" s="397"/>
      <c r="I77" s="371"/>
    </row>
    <row r="78" s="269" customFormat="1" spans="1:9">
      <c r="A78" s="393" t="s">
        <v>559</v>
      </c>
      <c r="B78" s="398" t="s">
        <v>560</v>
      </c>
      <c r="C78" s="395">
        <f t="shared" si="7"/>
        <v>56</v>
      </c>
      <c r="D78" s="395">
        <v>50</v>
      </c>
      <c r="E78" s="396">
        <f t="shared" si="6"/>
        <v>6</v>
      </c>
      <c r="F78" s="395"/>
      <c r="G78" s="399"/>
      <c r="H78" s="397">
        <v>6</v>
      </c>
      <c r="I78" s="371"/>
    </row>
    <row r="79" s="269" customFormat="1" spans="1:9">
      <c r="A79" s="393" t="s">
        <v>561</v>
      </c>
      <c r="B79" s="398" t="s">
        <v>562</v>
      </c>
      <c r="C79" s="395">
        <f t="shared" si="7"/>
        <v>469.426192</v>
      </c>
      <c r="D79" s="395">
        <f>SUM(D80:D82)</f>
        <v>372.737492</v>
      </c>
      <c r="E79" s="396">
        <f>SUM(E80:E82)</f>
        <v>96.6887</v>
      </c>
      <c r="F79" s="395">
        <f>SUM(F80:F82)</f>
        <v>0</v>
      </c>
      <c r="G79" s="399">
        <f>SUM(G80:G82)</f>
        <v>-3.3113</v>
      </c>
      <c r="H79" s="397">
        <f>SUM(H80:H82)</f>
        <v>100</v>
      </c>
      <c r="I79" s="371"/>
    </row>
    <row r="80" s="269" customFormat="1" spans="1:9">
      <c r="A80" s="393" t="s">
        <v>563</v>
      </c>
      <c r="B80" s="398" t="s">
        <v>451</v>
      </c>
      <c r="C80" s="395">
        <f t="shared" si="7"/>
        <v>277.026192</v>
      </c>
      <c r="D80" s="395">
        <v>280.337492</v>
      </c>
      <c r="E80" s="396">
        <f t="shared" si="6"/>
        <v>-3.3113</v>
      </c>
      <c r="F80" s="395"/>
      <c r="G80" s="399">
        <v>-3.3113</v>
      </c>
      <c r="H80" s="397"/>
      <c r="I80" s="371"/>
    </row>
    <row r="81" s="269" customFormat="1" spans="1:9">
      <c r="A81" s="393" t="s">
        <v>564</v>
      </c>
      <c r="B81" s="398" t="s">
        <v>565</v>
      </c>
      <c r="C81" s="395">
        <f t="shared" si="7"/>
        <v>130</v>
      </c>
      <c r="D81" s="395">
        <v>30</v>
      </c>
      <c r="E81" s="396">
        <f t="shared" si="6"/>
        <v>100</v>
      </c>
      <c r="F81" s="395"/>
      <c r="G81" s="399"/>
      <c r="H81" s="397">
        <v>100</v>
      </c>
      <c r="I81" s="371"/>
    </row>
    <row r="82" s="269" customFormat="1" spans="1:9">
      <c r="A82" s="393" t="s">
        <v>566</v>
      </c>
      <c r="B82" s="398" t="s">
        <v>567</v>
      </c>
      <c r="C82" s="395">
        <f t="shared" si="7"/>
        <v>62.4</v>
      </c>
      <c r="D82" s="395">
        <v>62.4</v>
      </c>
      <c r="E82" s="396">
        <f t="shared" si="6"/>
        <v>0</v>
      </c>
      <c r="F82" s="395"/>
      <c r="G82" s="399"/>
      <c r="H82" s="397"/>
      <c r="I82" s="371"/>
    </row>
    <row r="83" s="269" customFormat="1" spans="1:9">
      <c r="A83" s="393" t="s">
        <v>568</v>
      </c>
      <c r="B83" s="398" t="s">
        <v>569</v>
      </c>
      <c r="C83" s="395">
        <f t="shared" si="7"/>
        <v>118.06386</v>
      </c>
      <c r="D83" s="395">
        <f>SUM(D84:D86)</f>
        <v>104.97716</v>
      </c>
      <c r="E83" s="396">
        <f>SUM(E84:E86)</f>
        <v>13.0867</v>
      </c>
      <c r="F83" s="395">
        <f>SUM(F84:F86)</f>
        <v>0</v>
      </c>
      <c r="G83" s="399">
        <f>SUM(G84:G86)</f>
        <v>13.0867</v>
      </c>
      <c r="H83" s="397">
        <f>SUM(H84:H86)</f>
        <v>0</v>
      </c>
      <c r="I83" s="422"/>
    </row>
    <row r="84" s="269" customFormat="1" spans="1:9">
      <c r="A84" s="393" t="s">
        <v>570</v>
      </c>
      <c r="B84" s="398" t="s">
        <v>451</v>
      </c>
      <c r="C84" s="395">
        <f t="shared" si="7"/>
        <v>118.06386</v>
      </c>
      <c r="D84" s="395">
        <v>104.97716</v>
      </c>
      <c r="E84" s="396">
        <f t="shared" si="6"/>
        <v>13.0867</v>
      </c>
      <c r="F84" s="395"/>
      <c r="G84" s="399">
        <v>13.0867</v>
      </c>
      <c r="H84" s="397"/>
      <c r="I84" s="371"/>
    </row>
    <row r="85" s="269" customFormat="1" spans="1:9">
      <c r="A85" s="393" t="s">
        <v>571</v>
      </c>
      <c r="B85" s="398" t="s">
        <v>453</v>
      </c>
      <c r="C85" s="395">
        <f t="shared" si="7"/>
        <v>0</v>
      </c>
      <c r="D85" s="395"/>
      <c r="E85" s="396">
        <f t="shared" si="6"/>
        <v>0</v>
      </c>
      <c r="F85" s="395"/>
      <c r="G85" s="399"/>
      <c r="H85" s="397"/>
      <c r="I85" s="371"/>
    </row>
    <row r="86" s="269" customFormat="1" spans="1:9">
      <c r="A86" s="401">
        <v>2012899</v>
      </c>
      <c r="B86" s="402" t="s">
        <v>572</v>
      </c>
      <c r="C86" s="395">
        <f t="shared" si="7"/>
        <v>0</v>
      </c>
      <c r="D86" s="395"/>
      <c r="E86" s="396">
        <f t="shared" si="6"/>
        <v>0</v>
      </c>
      <c r="F86" s="395"/>
      <c r="G86" s="399"/>
      <c r="H86" s="397"/>
      <c r="I86" s="371"/>
    </row>
    <row r="87" s="269" customFormat="1" spans="1:9">
      <c r="A87" s="393" t="s">
        <v>573</v>
      </c>
      <c r="B87" s="398" t="s">
        <v>574</v>
      </c>
      <c r="C87" s="395">
        <f t="shared" si="7"/>
        <v>404.526692</v>
      </c>
      <c r="D87" s="395">
        <f>SUM(D88:D90)</f>
        <v>400.266692</v>
      </c>
      <c r="E87" s="396">
        <f>SUM(E88:E90)</f>
        <v>4.26</v>
      </c>
      <c r="F87" s="395">
        <f>SUM(F88:F90)</f>
        <v>0</v>
      </c>
      <c r="G87" s="399">
        <f>SUM(G88:G90)</f>
        <v>4.26</v>
      </c>
      <c r="H87" s="397">
        <f>SUM(H88:H90)</f>
        <v>0</v>
      </c>
      <c r="I87" s="371"/>
    </row>
    <row r="88" s="269" customFormat="1" spans="1:9">
      <c r="A88" s="393" t="s">
        <v>575</v>
      </c>
      <c r="B88" s="398" t="s">
        <v>451</v>
      </c>
      <c r="C88" s="395">
        <f t="shared" si="7"/>
        <v>363.326692</v>
      </c>
      <c r="D88" s="395">
        <v>359.066692</v>
      </c>
      <c r="E88" s="396">
        <f t="shared" si="6"/>
        <v>4.26</v>
      </c>
      <c r="F88" s="395"/>
      <c r="G88" s="399">
        <v>4.26</v>
      </c>
      <c r="H88" s="397"/>
      <c r="I88" s="371"/>
    </row>
    <row r="89" s="269" customFormat="1" spans="1:9">
      <c r="A89" s="393" t="s">
        <v>576</v>
      </c>
      <c r="B89" s="398" t="s">
        <v>453</v>
      </c>
      <c r="C89" s="395">
        <f t="shared" si="7"/>
        <v>5.2</v>
      </c>
      <c r="D89" s="395">
        <v>5.2</v>
      </c>
      <c r="E89" s="396"/>
      <c r="F89" s="395"/>
      <c r="G89" s="399"/>
      <c r="H89" s="397"/>
      <c r="I89" s="371"/>
    </row>
    <row r="90" s="269" customFormat="1" spans="1:9">
      <c r="A90" s="393" t="s">
        <v>577</v>
      </c>
      <c r="B90" s="398" t="s">
        <v>578</v>
      </c>
      <c r="C90" s="395">
        <f t="shared" si="7"/>
        <v>36</v>
      </c>
      <c r="D90" s="395">
        <v>36</v>
      </c>
      <c r="E90" s="396">
        <f>SUM(F90:H90)</f>
        <v>0</v>
      </c>
      <c r="F90" s="395"/>
      <c r="G90" s="399"/>
      <c r="H90" s="397"/>
      <c r="I90" s="371"/>
    </row>
    <row r="91" s="269" customFormat="1" spans="1:9">
      <c r="A91" s="393" t="s">
        <v>579</v>
      </c>
      <c r="B91" s="398" t="s">
        <v>580</v>
      </c>
      <c r="C91" s="395">
        <f t="shared" si="7"/>
        <v>2064.67062</v>
      </c>
      <c r="D91" s="395">
        <f>SUM(D92:D95)</f>
        <v>1983.32062</v>
      </c>
      <c r="E91" s="396">
        <f>SUM(E92:E95)</f>
        <v>81.35</v>
      </c>
      <c r="F91" s="395">
        <f>SUM(F92:F95)</f>
        <v>0</v>
      </c>
      <c r="G91" s="399">
        <f>SUM(G92:G95)</f>
        <v>80.85</v>
      </c>
      <c r="H91" s="397">
        <f>SUM(H92:H95)</f>
        <v>0.5</v>
      </c>
      <c r="I91" s="371"/>
    </row>
    <row r="92" s="269" customFormat="1" spans="1:9">
      <c r="A92" s="393" t="s">
        <v>581</v>
      </c>
      <c r="B92" s="398" t="s">
        <v>451</v>
      </c>
      <c r="C92" s="395">
        <f t="shared" si="7"/>
        <v>1813.93062</v>
      </c>
      <c r="D92" s="395">
        <v>1733.08062</v>
      </c>
      <c r="E92" s="396">
        <f>SUM(F92:H92)</f>
        <v>80.85</v>
      </c>
      <c r="F92" s="395"/>
      <c r="G92" s="399">
        <v>80.85</v>
      </c>
      <c r="H92" s="397"/>
      <c r="I92" s="371"/>
    </row>
    <row r="93" s="269" customFormat="1" spans="1:9">
      <c r="A93" s="393" t="s">
        <v>582</v>
      </c>
      <c r="B93" s="398" t="s">
        <v>453</v>
      </c>
      <c r="C93" s="395">
        <f t="shared" si="7"/>
        <v>82.24</v>
      </c>
      <c r="D93" s="395">
        <v>82.24</v>
      </c>
      <c r="E93" s="396">
        <f>SUM(F93:H93)</f>
        <v>0</v>
      </c>
      <c r="F93" s="395"/>
      <c r="G93" s="399"/>
      <c r="H93" s="397"/>
      <c r="I93" s="371"/>
    </row>
    <row r="94" s="269" customFormat="1" spans="1:9">
      <c r="A94" s="393" t="s">
        <v>583</v>
      </c>
      <c r="B94" s="398" t="s">
        <v>584</v>
      </c>
      <c r="C94" s="395">
        <f t="shared" si="7"/>
        <v>5</v>
      </c>
      <c r="D94" s="395">
        <v>5</v>
      </c>
      <c r="E94" s="396">
        <f>SUM(F94:H94)</f>
        <v>0</v>
      </c>
      <c r="F94" s="395"/>
      <c r="G94" s="399"/>
      <c r="H94" s="397"/>
      <c r="I94" s="371"/>
    </row>
    <row r="95" s="269" customFormat="1" ht="27" spans="1:9">
      <c r="A95" s="393" t="s">
        <v>585</v>
      </c>
      <c r="B95" s="398" t="s">
        <v>586</v>
      </c>
      <c r="C95" s="395">
        <f t="shared" si="7"/>
        <v>163.5</v>
      </c>
      <c r="D95" s="395">
        <v>163</v>
      </c>
      <c r="E95" s="396">
        <f>SUM(F95:H95)</f>
        <v>0.5</v>
      </c>
      <c r="F95" s="395"/>
      <c r="G95" s="399"/>
      <c r="H95" s="397">
        <v>0.5</v>
      </c>
      <c r="I95" s="371"/>
    </row>
    <row r="96" s="269" customFormat="1" spans="1:9">
      <c r="A96" s="393" t="s">
        <v>587</v>
      </c>
      <c r="B96" s="398" t="s">
        <v>588</v>
      </c>
      <c r="C96" s="395">
        <f t="shared" si="7"/>
        <v>1156.73177</v>
      </c>
      <c r="D96" s="395">
        <f>SUM(D97:D98)</f>
        <v>1140.17247</v>
      </c>
      <c r="E96" s="396">
        <f>SUM(E97:E98)</f>
        <v>16.5593</v>
      </c>
      <c r="F96" s="395">
        <f>SUM(F97:F98)</f>
        <v>0</v>
      </c>
      <c r="G96" s="399">
        <f>SUM(G97:G98)</f>
        <v>9.2593</v>
      </c>
      <c r="H96" s="397">
        <f>SUM(H97:H98)</f>
        <v>7.3</v>
      </c>
      <c r="I96" s="371"/>
    </row>
    <row r="97" s="269" customFormat="1" spans="1:9">
      <c r="A97" s="393" t="s">
        <v>589</v>
      </c>
      <c r="B97" s="398" t="s">
        <v>451</v>
      </c>
      <c r="C97" s="395">
        <f t="shared" si="7"/>
        <v>507.52212</v>
      </c>
      <c r="D97" s="395">
        <v>498.16082</v>
      </c>
      <c r="E97" s="396">
        <f>SUM(F97:H97)</f>
        <v>9.3613</v>
      </c>
      <c r="F97" s="395"/>
      <c r="G97" s="399">
        <v>9.3613</v>
      </c>
      <c r="H97" s="397"/>
      <c r="I97" s="371"/>
    </row>
    <row r="98" s="269" customFormat="1" spans="1:9">
      <c r="A98" s="393" t="s">
        <v>590</v>
      </c>
      <c r="B98" s="398" t="s">
        <v>591</v>
      </c>
      <c r="C98" s="395">
        <f t="shared" si="7"/>
        <v>649.20965</v>
      </c>
      <c r="D98" s="395">
        <v>642.01165</v>
      </c>
      <c r="E98" s="396">
        <f>SUM(F98:H98)</f>
        <v>7.198</v>
      </c>
      <c r="F98" s="395"/>
      <c r="G98" s="399">
        <v>-0.102</v>
      </c>
      <c r="H98" s="397">
        <v>7.3</v>
      </c>
      <c r="I98" s="371" t="s">
        <v>592</v>
      </c>
    </row>
    <row r="99" s="269" customFormat="1" spans="1:9">
      <c r="A99" s="393" t="s">
        <v>593</v>
      </c>
      <c r="B99" s="398" t="s">
        <v>594</v>
      </c>
      <c r="C99" s="395">
        <f t="shared" si="7"/>
        <v>956.472888</v>
      </c>
      <c r="D99" s="395">
        <f>SUM(D100:D101)</f>
        <v>634.877872</v>
      </c>
      <c r="E99" s="396">
        <f>SUM(E100:E101)</f>
        <v>321.595016</v>
      </c>
      <c r="F99" s="395">
        <f>SUM(F100:F101)</f>
        <v>0</v>
      </c>
      <c r="G99" s="399">
        <f>SUM(G100:G101)</f>
        <v>11.595016</v>
      </c>
      <c r="H99" s="397">
        <f>SUM(H100:H101)</f>
        <v>310</v>
      </c>
      <c r="I99" s="371"/>
    </row>
    <row r="100" s="269" customFormat="1" spans="1:9">
      <c r="A100" s="393" t="s">
        <v>595</v>
      </c>
      <c r="B100" s="398" t="s">
        <v>451</v>
      </c>
      <c r="C100" s="395">
        <f t="shared" si="7"/>
        <v>330.872888</v>
      </c>
      <c r="D100" s="395">
        <v>319.277872</v>
      </c>
      <c r="E100" s="396">
        <f>SUM(F100:H100)</f>
        <v>11.595016</v>
      </c>
      <c r="F100" s="395"/>
      <c r="G100" s="399">
        <v>11.595016</v>
      </c>
      <c r="H100" s="397"/>
      <c r="I100" s="371"/>
    </row>
    <row r="101" s="269" customFormat="1" spans="1:9">
      <c r="A101" s="393" t="s">
        <v>596</v>
      </c>
      <c r="B101" s="398" t="s">
        <v>597</v>
      </c>
      <c r="C101" s="395">
        <f t="shared" si="7"/>
        <v>625.6</v>
      </c>
      <c r="D101" s="395">
        <v>315.6</v>
      </c>
      <c r="E101" s="396">
        <f>SUM(F101:H101)</f>
        <v>310</v>
      </c>
      <c r="F101" s="395"/>
      <c r="G101" s="399"/>
      <c r="H101" s="397">
        <v>310</v>
      </c>
      <c r="I101" s="371"/>
    </row>
    <row r="102" s="269" customFormat="1" spans="1:9">
      <c r="A102" s="393" t="s">
        <v>598</v>
      </c>
      <c r="B102" s="398" t="s">
        <v>599</v>
      </c>
      <c r="C102" s="395">
        <f t="shared" si="7"/>
        <v>308.003776</v>
      </c>
      <c r="D102" s="395">
        <f>SUM(D103:D105)</f>
        <v>314.807876</v>
      </c>
      <c r="E102" s="396">
        <f>SUM(E103:E105)</f>
        <v>-6.8041</v>
      </c>
      <c r="F102" s="395">
        <f>SUM(F103:F105)</f>
        <v>0</v>
      </c>
      <c r="G102" s="399">
        <f>SUM(G103:G105)</f>
        <v>-6.8041</v>
      </c>
      <c r="H102" s="397">
        <f>SUM(H103:H105)</f>
        <v>0</v>
      </c>
      <c r="I102" s="371"/>
    </row>
    <row r="103" s="269" customFormat="1" spans="1:9">
      <c r="A103" s="393" t="s">
        <v>600</v>
      </c>
      <c r="B103" s="398" t="s">
        <v>451</v>
      </c>
      <c r="C103" s="395">
        <f t="shared" si="7"/>
        <v>285.003776</v>
      </c>
      <c r="D103" s="395">
        <v>291.807876</v>
      </c>
      <c r="E103" s="396">
        <f>SUM(F103:H103)</f>
        <v>-6.8041</v>
      </c>
      <c r="F103" s="395"/>
      <c r="G103" s="399">
        <v>-6.8041</v>
      </c>
      <c r="H103" s="397"/>
      <c r="I103" s="371"/>
    </row>
    <row r="104" s="269" customFormat="1" spans="1:9">
      <c r="A104" s="401" t="s">
        <v>601</v>
      </c>
      <c r="B104" s="402" t="s">
        <v>602</v>
      </c>
      <c r="C104" s="395">
        <f t="shared" si="7"/>
        <v>2</v>
      </c>
      <c r="D104" s="395">
        <v>2</v>
      </c>
      <c r="E104" s="396">
        <f>SUM(F104:H104)</f>
        <v>0</v>
      </c>
      <c r="F104" s="395"/>
      <c r="G104" s="399"/>
      <c r="H104" s="397"/>
      <c r="I104" s="371"/>
    </row>
    <row r="105" s="269" customFormat="1" spans="1:9">
      <c r="A105" s="393" t="s">
        <v>603</v>
      </c>
      <c r="B105" s="398" t="s">
        <v>604</v>
      </c>
      <c r="C105" s="395">
        <f t="shared" si="7"/>
        <v>21</v>
      </c>
      <c r="D105" s="395">
        <v>21</v>
      </c>
      <c r="E105" s="396">
        <f>SUM(F105:H105)</f>
        <v>0</v>
      </c>
      <c r="F105" s="395"/>
      <c r="G105" s="399"/>
      <c r="H105" s="397"/>
      <c r="I105" s="371"/>
    </row>
    <row r="106" s="269" customFormat="1" spans="1:9">
      <c r="A106" s="393" t="s">
        <v>605</v>
      </c>
      <c r="B106" s="398" t="s">
        <v>606</v>
      </c>
      <c r="C106" s="395">
        <f t="shared" si="7"/>
        <v>131.591576</v>
      </c>
      <c r="D106" s="395">
        <f>SUM(D107:D108)</f>
        <v>111.094096</v>
      </c>
      <c r="E106" s="396">
        <f>SUM(E107:E108)</f>
        <v>20.49748</v>
      </c>
      <c r="F106" s="395">
        <f>SUM(F107:F108)</f>
        <v>0</v>
      </c>
      <c r="G106" s="399">
        <f>SUM(G107:G108)</f>
        <v>17.49748</v>
      </c>
      <c r="H106" s="397">
        <f>SUM(H107:H108)</f>
        <v>3</v>
      </c>
      <c r="I106" s="371"/>
    </row>
    <row r="107" s="269" customFormat="1" spans="1:9">
      <c r="A107" s="393" t="s">
        <v>607</v>
      </c>
      <c r="B107" s="398" t="s">
        <v>451</v>
      </c>
      <c r="C107" s="395">
        <f t="shared" si="7"/>
        <v>131.591576</v>
      </c>
      <c r="D107" s="395">
        <v>111.094096</v>
      </c>
      <c r="E107" s="396">
        <f>SUM(F107:H107)</f>
        <v>20.49748</v>
      </c>
      <c r="F107" s="395"/>
      <c r="G107" s="399">
        <v>17.49748</v>
      </c>
      <c r="H107" s="397">
        <v>3</v>
      </c>
      <c r="I107" s="371"/>
    </row>
    <row r="108" s="269" customFormat="1" spans="1:9">
      <c r="A108" s="401">
        <v>2013599</v>
      </c>
      <c r="B108" s="402" t="s">
        <v>608</v>
      </c>
      <c r="C108" s="395">
        <f t="shared" si="7"/>
        <v>0</v>
      </c>
      <c r="D108" s="395"/>
      <c r="E108" s="396">
        <f>SUM(F108:H108)</f>
        <v>0</v>
      </c>
      <c r="F108" s="395"/>
      <c r="G108" s="399"/>
      <c r="H108" s="397"/>
      <c r="I108" s="371"/>
    </row>
    <row r="109" s="269" customFormat="1" spans="1:9">
      <c r="A109" s="401">
        <v>20136</v>
      </c>
      <c r="B109" s="418" t="s">
        <v>609</v>
      </c>
      <c r="C109" s="395">
        <f t="shared" si="7"/>
        <v>0</v>
      </c>
      <c r="D109" s="395">
        <f>SUM(E109:F109)</f>
        <v>0</v>
      </c>
      <c r="E109" s="396">
        <f>SUM(F109:G109)</f>
        <v>0</v>
      </c>
      <c r="F109" s="395">
        <f>SUM(G109:H109)</f>
        <v>0</v>
      </c>
      <c r="G109" s="399">
        <f>SUM(H109:I109)</f>
        <v>0</v>
      </c>
      <c r="H109" s="397">
        <f>SUM(I109:I109)</f>
        <v>0</v>
      </c>
      <c r="I109" s="371"/>
    </row>
    <row r="110" s="269" customFormat="1" spans="1:9">
      <c r="A110" s="401">
        <v>2013699</v>
      </c>
      <c r="B110" s="418" t="s">
        <v>610</v>
      </c>
      <c r="C110" s="395">
        <f t="shared" si="7"/>
        <v>0</v>
      </c>
      <c r="D110" s="395"/>
      <c r="E110" s="396">
        <f>SUM(F110:H110)</f>
        <v>0</v>
      </c>
      <c r="F110" s="395"/>
      <c r="G110" s="399"/>
      <c r="H110" s="397"/>
      <c r="I110" s="371"/>
    </row>
    <row r="111" s="269" customFormat="1" spans="1:9">
      <c r="A111" s="393" t="s">
        <v>611</v>
      </c>
      <c r="B111" s="398" t="s">
        <v>612</v>
      </c>
      <c r="C111" s="395">
        <f t="shared" ref="C111:H111" si="8">SUM(C112:C115)</f>
        <v>1798.892077</v>
      </c>
      <c r="D111" s="395">
        <f t="shared" si="8"/>
        <v>1813.46654</v>
      </c>
      <c r="E111" s="396">
        <f t="shared" si="8"/>
        <v>-14.574463</v>
      </c>
      <c r="F111" s="395">
        <f t="shared" si="8"/>
        <v>0</v>
      </c>
      <c r="G111" s="399">
        <f t="shared" si="8"/>
        <v>-14.574463</v>
      </c>
      <c r="H111" s="397">
        <f t="shared" si="8"/>
        <v>0</v>
      </c>
      <c r="I111" s="371"/>
    </row>
    <row r="112" s="269" customFormat="1" spans="1:9">
      <c r="A112" s="393" t="s">
        <v>613</v>
      </c>
      <c r="B112" s="398" t="s">
        <v>614</v>
      </c>
      <c r="C112" s="395">
        <f>SUM(D112:E112)</f>
        <v>1541.572633</v>
      </c>
      <c r="D112" s="395">
        <v>1555.77892</v>
      </c>
      <c r="E112" s="396">
        <f>SUM(F112:H112)</f>
        <v>-14.206287</v>
      </c>
      <c r="F112" s="395"/>
      <c r="G112" s="399">
        <v>-14.206287</v>
      </c>
      <c r="H112" s="397"/>
      <c r="I112" s="371"/>
    </row>
    <row r="113" s="269" customFormat="1" spans="1:9">
      <c r="A113" s="401" t="s">
        <v>615</v>
      </c>
      <c r="B113" s="402" t="s">
        <v>616</v>
      </c>
      <c r="C113" s="395">
        <f>SUM(D113:E113)</f>
        <v>46</v>
      </c>
      <c r="D113" s="395">
        <v>46</v>
      </c>
      <c r="E113" s="396">
        <f>SUM(F113:H113)</f>
        <v>0</v>
      </c>
      <c r="F113" s="395"/>
      <c r="G113" s="399"/>
      <c r="H113" s="397"/>
      <c r="I113" s="371"/>
    </row>
    <row r="114" s="269" customFormat="1" spans="1:9">
      <c r="A114" s="393" t="s">
        <v>617</v>
      </c>
      <c r="B114" s="398" t="s">
        <v>618</v>
      </c>
      <c r="C114" s="395">
        <f>SUM(D114:E114)</f>
        <v>38.789444</v>
      </c>
      <c r="D114" s="395">
        <v>39.15762</v>
      </c>
      <c r="E114" s="396">
        <f>SUM(F114:H114)</f>
        <v>-0.368176</v>
      </c>
      <c r="F114" s="395"/>
      <c r="G114" s="399">
        <v>-0.368176</v>
      </c>
      <c r="H114" s="397"/>
      <c r="I114" s="371"/>
    </row>
    <row r="115" s="269" customFormat="1" spans="1:9">
      <c r="A115" s="393" t="s">
        <v>619</v>
      </c>
      <c r="B115" s="398" t="s">
        <v>620</v>
      </c>
      <c r="C115" s="395">
        <f>SUM(D115:E115)</f>
        <v>172.53</v>
      </c>
      <c r="D115" s="395">
        <v>172.53</v>
      </c>
      <c r="E115" s="396">
        <f>SUM(F115:H115)</f>
        <v>0</v>
      </c>
      <c r="F115" s="395"/>
      <c r="G115" s="399"/>
      <c r="H115" s="397"/>
      <c r="I115" s="371"/>
    </row>
    <row r="116" s="269" customFormat="1" spans="1:9">
      <c r="A116" s="401">
        <v>20199</v>
      </c>
      <c r="B116" s="402" t="s">
        <v>621</v>
      </c>
      <c r="C116" s="395">
        <f t="shared" ref="C116:H116" si="9">SUM(C117)</f>
        <v>1230</v>
      </c>
      <c r="D116" s="395">
        <f t="shared" si="9"/>
        <v>1230</v>
      </c>
      <c r="E116" s="396">
        <f t="shared" si="9"/>
        <v>0</v>
      </c>
      <c r="F116" s="395">
        <f t="shared" si="9"/>
        <v>0</v>
      </c>
      <c r="G116" s="399">
        <f t="shared" si="9"/>
        <v>0</v>
      </c>
      <c r="H116" s="397">
        <f t="shared" si="9"/>
        <v>0</v>
      </c>
      <c r="I116" s="371"/>
    </row>
    <row r="117" s="269" customFormat="1" spans="1:9">
      <c r="A117" s="401">
        <v>2019999</v>
      </c>
      <c r="B117" s="402" t="s">
        <v>622</v>
      </c>
      <c r="C117" s="395">
        <f>SUM(D117:E117)</f>
        <v>1230</v>
      </c>
      <c r="D117" s="395">
        <v>1230</v>
      </c>
      <c r="E117" s="396">
        <f>SUM(F117:H117)</f>
        <v>0</v>
      </c>
      <c r="F117" s="395"/>
      <c r="G117" s="399"/>
      <c r="H117" s="397"/>
      <c r="I117" s="414"/>
    </row>
    <row r="118" s="269" customFormat="1" spans="1:9">
      <c r="A118" s="393" t="s">
        <v>623</v>
      </c>
      <c r="B118" s="398" t="s">
        <v>624</v>
      </c>
      <c r="C118" s="395">
        <f t="shared" ref="C118:H118" si="10">SUM(C119,C124)</f>
        <v>515.1</v>
      </c>
      <c r="D118" s="395">
        <f t="shared" si="10"/>
        <v>449.7</v>
      </c>
      <c r="E118" s="396">
        <f t="shared" si="10"/>
        <v>65.4</v>
      </c>
      <c r="F118" s="395">
        <f t="shared" si="10"/>
        <v>0</v>
      </c>
      <c r="G118" s="399">
        <f t="shared" si="10"/>
        <v>1.8</v>
      </c>
      <c r="H118" s="397">
        <f t="shared" si="10"/>
        <v>63.6</v>
      </c>
      <c r="I118" s="371"/>
    </row>
    <row r="119" s="269" customFormat="1" spans="1:9">
      <c r="A119" s="393" t="s">
        <v>625</v>
      </c>
      <c r="B119" s="398" t="s">
        <v>626</v>
      </c>
      <c r="C119" s="395">
        <f t="shared" ref="C119:H119" si="11">SUM(C120:C123)</f>
        <v>315.1</v>
      </c>
      <c r="D119" s="395">
        <f t="shared" si="11"/>
        <v>249.7</v>
      </c>
      <c r="E119" s="396">
        <f t="shared" si="11"/>
        <v>65.4</v>
      </c>
      <c r="F119" s="395">
        <f t="shared" si="11"/>
        <v>0</v>
      </c>
      <c r="G119" s="399">
        <f t="shared" si="11"/>
        <v>1.8</v>
      </c>
      <c r="H119" s="397">
        <f t="shared" si="11"/>
        <v>63.6</v>
      </c>
      <c r="I119" s="371"/>
    </row>
    <row r="120" s="269" customFormat="1" ht="15" spans="1:9">
      <c r="A120" s="401" t="s">
        <v>627</v>
      </c>
      <c r="B120" s="419" t="s">
        <v>628</v>
      </c>
      <c r="C120" s="395">
        <f>SUM(D120:E120)</f>
        <v>33</v>
      </c>
      <c r="D120" s="395">
        <v>33</v>
      </c>
      <c r="E120" s="396">
        <f>SUM(F120:H120)</f>
        <v>0</v>
      </c>
      <c r="F120" s="395"/>
      <c r="G120" s="399"/>
      <c r="H120" s="397"/>
      <c r="I120" s="371"/>
    </row>
    <row r="121" s="269" customFormat="1" ht="15" spans="1:9">
      <c r="A121" s="393" t="s">
        <v>629</v>
      </c>
      <c r="B121" s="412" t="s">
        <v>630</v>
      </c>
      <c r="C121" s="395">
        <f>SUM(D121:E121)</f>
        <v>166.3</v>
      </c>
      <c r="D121" s="395">
        <v>102.7</v>
      </c>
      <c r="E121" s="396">
        <f>SUM(F121:H121)</f>
        <v>63.6</v>
      </c>
      <c r="F121" s="395"/>
      <c r="G121" s="399"/>
      <c r="H121" s="397">
        <v>63.6</v>
      </c>
      <c r="I121" s="423"/>
    </row>
    <row r="122" s="269" customFormat="1" ht="15" spans="1:9">
      <c r="A122" s="393" t="s">
        <v>631</v>
      </c>
      <c r="B122" s="412" t="s">
        <v>632</v>
      </c>
      <c r="C122" s="395">
        <f>SUM(D122:E122)</f>
        <v>115.8</v>
      </c>
      <c r="D122" s="395">
        <v>114</v>
      </c>
      <c r="E122" s="396">
        <f>SUM(F122:H122)</f>
        <v>1.8</v>
      </c>
      <c r="F122" s="395"/>
      <c r="G122" s="399">
        <v>1.8</v>
      </c>
      <c r="H122" s="397"/>
      <c r="I122" s="371"/>
    </row>
    <row r="123" s="269" customFormat="1" ht="15" spans="1:9">
      <c r="A123" s="420">
        <v>2030608</v>
      </c>
      <c r="B123" s="421" t="s">
        <v>633</v>
      </c>
      <c r="C123" s="395"/>
      <c r="D123" s="395">
        <v>0</v>
      </c>
      <c r="E123" s="396"/>
      <c r="F123" s="395"/>
      <c r="G123" s="399"/>
      <c r="H123" s="397"/>
      <c r="I123" s="371"/>
    </row>
    <row r="124" s="269" customFormat="1" spans="1:9">
      <c r="A124" s="401">
        <v>20399</v>
      </c>
      <c r="B124" s="418" t="s">
        <v>634</v>
      </c>
      <c r="C124" s="395">
        <f t="shared" ref="C124:H124" si="12">SUM(C125)</f>
        <v>200</v>
      </c>
      <c r="D124" s="395">
        <f t="shared" si="12"/>
        <v>200</v>
      </c>
      <c r="E124" s="396">
        <f t="shared" si="12"/>
        <v>0</v>
      </c>
      <c r="F124" s="395">
        <f t="shared" si="12"/>
        <v>0</v>
      </c>
      <c r="G124" s="399">
        <f t="shared" si="12"/>
        <v>0</v>
      </c>
      <c r="H124" s="397">
        <f t="shared" si="12"/>
        <v>0</v>
      </c>
      <c r="I124" s="371"/>
    </row>
    <row r="125" s="269" customFormat="1" spans="1:9">
      <c r="A125" s="401">
        <v>2039901</v>
      </c>
      <c r="B125" s="418" t="s">
        <v>635</v>
      </c>
      <c r="C125" s="395">
        <f t="shared" ref="C124:C152" si="13">SUM(D125:E125)</f>
        <v>200</v>
      </c>
      <c r="D125" s="395">
        <v>200</v>
      </c>
      <c r="E125" s="396">
        <f t="shared" ref="E124:E145" si="14">SUM(F125:H125)</f>
        <v>0</v>
      </c>
      <c r="F125" s="395"/>
      <c r="G125" s="399"/>
      <c r="H125" s="397"/>
      <c r="I125" s="371"/>
    </row>
    <row r="126" s="269" customFormat="1" spans="1:9">
      <c r="A126" s="393" t="s">
        <v>636</v>
      </c>
      <c r="B126" s="398" t="s">
        <v>637</v>
      </c>
      <c r="C126" s="395">
        <f t="shared" ref="C126:H126" si="15">SUM(C127,C131,C147,C149,C151,C160,C164)</f>
        <v>23872.643208</v>
      </c>
      <c r="D126" s="395">
        <f t="shared" si="15"/>
        <v>23431.533208</v>
      </c>
      <c r="E126" s="396">
        <f t="shared" si="15"/>
        <v>441.11</v>
      </c>
      <c r="F126" s="395">
        <f t="shared" si="15"/>
        <v>0</v>
      </c>
      <c r="G126" s="399">
        <f t="shared" si="15"/>
        <v>248.9225</v>
      </c>
      <c r="H126" s="397">
        <f t="shared" si="15"/>
        <v>192.1875</v>
      </c>
      <c r="I126" s="371"/>
    </row>
    <row r="127" s="269" customFormat="1" spans="1:9">
      <c r="A127" s="393" t="s">
        <v>638</v>
      </c>
      <c r="B127" s="398" t="s">
        <v>639</v>
      </c>
      <c r="C127" s="395">
        <f>SUM(C128:C130)</f>
        <v>28.404</v>
      </c>
      <c r="D127" s="395">
        <f>SUM(D128:D130)</f>
        <v>28.404</v>
      </c>
      <c r="E127" s="396">
        <f t="shared" si="14"/>
        <v>0</v>
      </c>
      <c r="F127" s="395"/>
      <c r="G127" s="399"/>
      <c r="H127" s="397"/>
      <c r="I127" s="371"/>
    </row>
    <row r="128" s="269" customFormat="1" spans="1:9">
      <c r="A128" s="393" t="s">
        <v>640</v>
      </c>
      <c r="B128" s="398" t="s">
        <v>641</v>
      </c>
      <c r="C128" s="395">
        <f t="shared" si="13"/>
        <v>28.404</v>
      </c>
      <c r="D128" s="395">
        <v>28.404</v>
      </c>
      <c r="E128" s="396">
        <f t="shared" si="14"/>
        <v>0</v>
      </c>
      <c r="F128" s="395"/>
      <c r="G128" s="399"/>
      <c r="H128" s="397"/>
      <c r="I128" s="371"/>
    </row>
    <row r="129" s="269" customFormat="1" spans="1:9">
      <c r="A129" s="401">
        <v>2040102</v>
      </c>
      <c r="B129" s="402" t="s">
        <v>642</v>
      </c>
      <c r="C129" s="395">
        <f t="shared" si="13"/>
        <v>0</v>
      </c>
      <c r="D129" s="395"/>
      <c r="E129" s="396">
        <f t="shared" si="14"/>
        <v>0</v>
      </c>
      <c r="F129" s="395"/>
      <c r="G129" s="399"/>
      <c r="H129" s="397"/>
      <c r="I129" s="371"/>
    </row>
    <row r="130" s="269" customFormat="1" spans="1:9">
      <c r="A130" s="401">
        <v>2040103</v>
      </c>
      <c r="B130" s="402" t="s">
        <v>643</v>
      </c>
      <c r="C130" s="395">
        <f t="shared" si="13"/>
        <v>0</v>
      </c>
      <c r="D130" s="395"/>
      <c r="E130" s="396">
        <f t="shared" si="14"/>
        <v>0</v>
      </c>
      <c r="F130" s="395"/>
      <c r="G130" s="399"/>
      <c r="H130" s="397"/>
      <c r="I130" s="371"/>
    </row>
    <row r="131" s="269" customFormat="1" spans="1:9">
      <c r="A131" s="393" t="s">
        <v>644</v>
      </c>
      <c r="B131" s="398" t="s">
        <v>645</v>
      </c>
      <c r="C131" s="395">
        <f t="shared" ref="C131:H131" si="16">SUM(C132:C146)</f>
        <v>21974.409948</v>
      </c>
      <c r="D131" s="395">
        <f t="shared" si="16"/>
        <v>21849.152448</v>
      </c>
      <c r="E131" s="396">
        <f t="shared" si="16"/>
        <v>125.2575</v>
      </c>
      <c r="F131" s="395">
        <f t="shared" si="16"/>
        <v>0</v>
      </c>
      <c r="G131" s="399">
        <f t="shared" si="16"/>
        <v>-66.93</v>
      </c>
      <c r="H131" s="397">
        <f t="shared" si="16"/>
        <v>192.1875</v>
      </c>
      <c r="I131" s="371"/>
    </row>
    <row r="132" s="269" customFormat="1" spans="1:9">
      <c r="A132" s="393" t="s">
        <v>646</v>
      </c>
      <c r="B132" s="398" t="s">
        <v>451</v>
      </c>
      <c r="C132" s="395">
        <f>SUM(D132:E132)</f>
        <v>15442.676948</v>
      </c>
      <c r="D132" s="395">
        <v>15509.606948</v>
      </c>
      <c r="E132" s="396">
        <f t="shared" si="14"/>
        <v>-66.93</v>
      </c>
      <c r="F132" s="395"/>
      <c r="G132" s="399">
        <v>-66.93</v>
      </c>
      <c r="H132" s="397"/>
      <c r="I132" s="371"/>
    </row>
    <row r="133" s="269" customFormat="1" spans="1:9">
      <c r="A133" s="393" t="s">
        <v>647</v>
      </c>
      <c r="B133" s="398" t="s">
        <v>453</v>
      </c>
      <c r="C133" s="395">
        <f t="shared" si="13"/>
        <v>786.473</v>
      </c>
      <c r="D133" s="395">
        <v>794.2855</v>
      </c>
      <c r="E133" s="396">
        <f t="shared" si="14"/>
        <v>-7.8125</v>
      </c>
      <c r="F133" s="395"/>
      <c r="G133" s="399"/>
      <c r="H133" s="397">
        <v>-7.8125</v>
      </c>
      <c r="I133" s="371" t="s">
        <v>648</v>
      </c>
    </row>
    <row r="134" s="269" customFormat="1" spans="1:9">
      <c r="A134" s="401">
        <v>2040204</v>
      </c>
      <c r="B134" s="402" t="s">
        <v>649</v>
      </c>
      <c r="C134" s="395">
        <f t="shared" si="13"/>
        <v>0</v>
      </c>
      <c r="D134" s="395"/>
      <c r="E134" s="396">
        <f t="shared" si="14"/>
        <v>0</v>
      </c>
      <c r="F134" s="395"/>
      <c r="G134" s="399"/>
      <c r="H134" s="397"/>
      <c r="I134" s="371"/>
    </row>
    <row r="135" s="269" customFormat="1" spans="1:9">
      <c r="A135" s="401">
        <v>2040205</v>
      </c>
      <c r="B135" s="402" t="s">
        <v>650</v>
      </c>
      <c r="C135" s="395">
        <f t="shared" si="13"/>
        <v>0</v>
      </c>
      <c r="D135" s="395"/>
      <c r="E135" s="396">
        <f t="shared" si="14"/>
        <v>0</v>
      </c>
      <c r="F135" s="395"/>
      <c r="G135" s="399"/>
      <c r="H135" s="397"/>
      <c r="I135" s="371"/>
    </row>
    <row r="136" s="269" customFormat="1" spans="1:9">
      <c r="A136" s="401">
        <v>2040206</v>
      </c>
      <c r="B136" s="402" t="s">
        <v>651</v>
      </c>
      <c r="C136" s="395">
        <f t="shared" si="13"/>
        <v>0</v>
      </c>
      <c r="D136" s="395">
        <v>0</v>
      </c>
      <c r="E136" s="396">
        <f t="shared" si="14"/>
        <v>0</v>
      </c>
      <c r="F136" s="395"/>
      <c r="G136" s="399"/>
      <c r="H136" s="397"/>
      <c r="I136" s="371"/>
    </row>
    <row r="137" s="269" customFormat="1" spans="1:9">
      <c r="A137" s="401">
        <v>2040207</v>
      </c>
      <c r="B137" s="402" t="s">
        <v>652</v>
      </c>
      <c r="C137" s="395">
        <f t="shared" si="13"/>
        <v>0</v>
      </c>
      <c r="D137" s="395"/>
      <c r="E137" s="396">
        <f t="shared" si="14"/>
        <v>0</v>
      </c>
      <c r="F137" s="395"/>
      <c r="G137" s="399"/>
      <c r="H137" s="397"/>
      <c r="I137" s="371"/>
    </row>
    <row r="138" s="269" customFormat="1" spans="1:9">
      <c r="A138" s="401">
        <v>2040208</v>
      </c>
      <c r="B138" s="402" t="s">
        <v>653</v>
      </c>
      <c r="C138" s="395">
        <f t="shared" si="13"/>
        <v>0</v>
      </c>
      <c r="D138" s="395"/>
      <c r="E138" s="396">
        <f t="shared" si="14"/>
        <v>0</v>
      </c>
      <c r="F138" s="395"/>
      <c r="G138" s="399"/>
      <c r="H138" s="397"/>
      <c r="I138" s="371"/>
    </row>
    <row r="139" s="269" customFormat="1" spans="1:9">
      <c r="A139" s="401">
        <v>2040211</v>
      </c>
      <c r="B139" s="402" t="s">
        <v>654</v>
      </c>
      <c r="C139" s="395">
        <f t="shared" si="13"/>
        <v>0</v>
      </c>
      <c r="D139" s="395"/>
      <c r="E139" s="396">
        <f t="shared" si="14"/>
        <v>0</v>
      </c>
      <c r="F139" s="395"/>
      <c r="G139" s="399"/>
      <c r="H139" s="397"/>
      <c r="I139" s="371"/>
    </row>
    <row r="140" s="269" customFormat="1" spans="1:9">
      <c r="A140" s="401">
        <v>2040212</v>
      </c>
      <c r="B140" s="402" t="s">
        <v>655</v>
      </c>
      <c r="C140" s="395">
        <f t="shared" si="13"/>
        <v>0</v>
      </c>
      <c r="D140" s="395"/>
      <c r="E140" s="396">
        <f t="shared" si="14"/>
        <v>0</v>
      </c>
      <c r="F140" s="395"/>
      <c r="G140" s="399"/>
      <c r="H140" s="397"/>
      <c r="I140" s="371"/>
    </row>
    <row r="141" s="269" customFormat="1" spans="1:9">
      <c r="A141" s="401">
        <v>2040213</v>
      </c>
      <c r="B141" s="402" t="s">
        <v>656</v>
      </c>
      <c r="C141" s="395">
        <f t="shared" si="13"/>
        <v>0</v>
      </c>
      <c r="D141" s="395"/>
      <c r="E141" s="396">
        <f t="shared" si="14"/>
        <v>0</v>
      </c>
      <c r="F141" s="395"/>
      <c r="G141" s="399"/>
      <c r="H141" s="397"/>
      <c r="I141" s="371"/>
    </row>
    <row r="142" s="269" customFormat="1" spans="1:9">
      <c r="A142" s="401">
        <v>2040214</v>
      </c>
      <c r="B142" s="402" t="s">
        <v>657</v>
      </c>
      <c r="C142" s="395">
        <f t="shared" si="13"/>
        <v>0</v>
      </c>
      <c r="D142" s="395"/>
      <c r="E142" s="396">
        <f t="shared" si="14"/>
        <v>0</v>
      </c>
      <c r="F142" s="395"/>
      <c r="G142" s="399"/>
      <c r="H142" s="397"/>
      <c r="I142" s="422"/>
    </row>
    <row r="143" s="269" customFormat="1" spans="1:9">
      <c r="A143" s="401">
        <v>2040217</v>
      </c>
      <c r="B143" s="402" t="s">
        <v>658</v>
      </c>
      <c r="C143" s="395">
        <f t="shared" si="13"/>
        <v>0</v>
      </c>
      <c r="D143" s="395"/>
      <c r="E143" s="396">
        <f t="shared" si="14"/>
        <v>0</v>
      </c>
      <c r="F143" s="395"/>
      <c r="G143" s="399"/>
      <c r="H143" s="397"/>
      <c r="I143" s="371"/>
    </row>
    <row r="144" s="269" customFormat="1" spans="1:9">
      <c r="A144" s="393" t="s">
        <v>659</v>
      </c>
      <c r="B144" s="398" t="s">
        <v>510</v>
      </c>
      <c r="C144" s="395">
        <f t="shared" si="13"/>
        <v>717.61</v>
      </c>
      <c r="D144" s="395">
        <v>717.61</v>
      </c>
      <c r="E144" s="396">
        <f t="shared" si="14"/>
        <v>0</v>
      </c>
      <c r="F144" s="395"/>
      <c r="G144" s="399"/>
      <c r="H144" s="397"/>
      <c r="I144" s="371"/>
    </row>
    <row r="145" s="269" customFormat="1" spans="1:9">
      <c r="A145" s="393" t="s">
        <v>660</v>
      </c>
      <c r="B145" s="398" t="s">
        <v>661</v>
      </c>
      <c r="C145" s="395">
        <f t="shared" si="13"/>
        <v>964.45</v>
      </c>
      <c r="D145" s="395">
        <v>964.45</v>
      </c>
      <c r="E145" s="396">
        <f t="shared" si="14"/>
        <v>0</v>
      </c>
      <c r="F145" s="395"/>
      <c r="G145" s="399"/>
      <c r="H145" s="397"/>
      <c r="I145" s="414"/>
    </row>
    <row r="146" s="269" customFormat="1" spans="1:9">
      <c r="A146" s="393" t="s">
        <v>662</v>
      </c>
      <c r="B146" s="398" t="s">
        <v>663</v>
      </c>
      <c r="C146" s="395">
        <f t="shared" si="13"/>
        <v>4063.2</v>
      </c>
      <c r="D146" s="395">
        <v>3863.2</v>
      </c>
      <c r="E146" s="396">
        <f t="shared" ref="E146:E192" si="17">SUM(F146:H146)</f>
        <v>200</v>
      </c>
      <c r="F146" s="395"/>
      <c r="G146" s="399"/>
      <c r="H146" s="397">
        <v>200</v>
      </c>
      <c r="I146" s="371"/>
    </row>
    <row r="147" s="269" customFormat="1" spans="1:9">
      <c r="A147" s="393" t="s">
        <v>664</v>
      </c>
      <c r="B147" s="398" t="s">
        <v>665</v>
      </c>
      <c r="C147" s="395">
        <f>SUM(C148)</f>
        <v>54.96</v>
      </c>
      <c r="D147" s="395">
        <f>SUM(D148)</f>
        <v>0</v>
      </c>
      <c r="E147" s="396">
        <f t="shared" si="17"/>
        <v>54.96</v>
      </c>
      <c r="F147" s="395">
        <f t="shared" ref="F147:H147" si="18">SUM(F148)</f>
        <v>0</v>
      </c>
      <c r="G147" s="399">
        <f t="shared" si="18"/>
        <v>54.96</v>
      </c>
      <c r="H147" s="397"/>
      <c r="I147" s="371"/>
    </row>
    <row r="148" s="269" customFormat="1" spans="1:9">
      <c r="A148" s="393" t="s">
        <v>666</v>
      </c>
      <c r="B148" s="398" t="s">
        <v>451</v>
      </c>
      <c r="C148" s="395">
        <f t="shared" si="13"/>
        <v>54.96</v>
      </c>
      <c r="D148" s="395">
        <v>0</v>
      </c>
      <c r="E148" s="396">
        <f t="shared" si="17"/>
        <v>54.96</v>
      </c>
      <c r="F148" s="395"/>
      <c r="G148" s="399">
        <v>54.96</v>
      </c>
      <c r="H148" s="397"/>
      <c r="I148" s="371"/>
    </row>
    <row r="149" s="269" customFormat="1" spans="1:9">
      <c r="A149" s="393" t="s">
        <v>667</v>
      </c>
      <c r="B149" s="398" t="s">
        <v>668</v>
      </c>
      <c r="C149" s="395">
        <f>SUM(C150)</f>
        <v>225.6625</v>
      </c>
      <c r="D149" s="395">
        <f>SUM(D150)</f>
        <v>0</v>
      </c>
      <c r="E149" s="396">
        <f t="shared" si="17"/>
        <v>225.6625</v>
      </c>
      <c r="F149" s="395">
        <f t="shared" ref="F149:H149" si="19">SUM(F150)</f>
        <v>0</v>
      </c>
      <c r="G149" s="399">
        <f t="shared" si="19"/>
        <v>225.6625</v>
      </c>
      <c r="H149" s="397"/>
      <c r="I149" s="371"/>
    </row>
    <row r="150" s="269" customFormat="1" spans="1:9">
      <c r="A150" s="393" t="s">
        <v>669</v>
      </c>
      <c r="B150" s="398" t="s">
        <v>451</v>
      </c>
      <c r="C150" s="395">
        <f t="shared" si="13"/>
        <v>225.6625</v>
      </c>
      <c r="D150" s="395"/>
      <c r="E150" s="396">
        <f t="shared" si="17"/>
        <v>225.6625</v>
      </c>
      <c r="F150" s="395"/>
      <c r="G150" s="399">
        <v>225.6625</v>
      </c>
      <c r="H150" s="397"/>
      <c r="I150" s="417"/>
    </row>
    <row r="151" s="269" customFormat="1" spans="1:9">
      <c r="A151" s="393" t="s">
        <v>670</v>
      </c>
      <c r="B151" s="398" t="s">
        <v>671</v>
      </c>
      <c r="C151" s="395">
        <f t="shared" ref="C151:H151" si="20">SUM(C152:C159)</f>
        <v>1573.70676</v>
      </c>
      <c r="D151" s="395">
        <f t="shared" si="20"/>
        <v>1538.47676</v>
      </c>
      <c r="E151" s="396">
        <f t="shared" si="20"/>
        <v>35.23</v>
      </c>
      <c r="F151" s="395">
        <f t="shared" si="20"/>
        <v>0</v>
      </c>
      <c r="G151" s="399">
        <f t="shared" si="20"/>
        <v>35.23</v>
      </c>
      <c r="H151" s="397">
        <f t="shared" si="20"/>
        <v>0</v>
      </c>
      <c r="I151" s="371"/>
    </row>
    <row r="152" s="269" customFormat="1" spans="1:9">
      <c r="A152" s="393" t="s">
        <v>672</v>
      </c>
      <c r="B152" s="398" t="s">
        <v>451</v>
      </c>
      <c r="C152" s="395">
        <f t="shared" si="13"/>
        <v>920.70676</v>
      </c>
      <c r="D152" s="395">
        <v>885.47676</v>
      </c>
      <c r="E152" s="396">
        <f t="shared" si="17"/>
        <v>35.23</v>
      </c>
      <c r="F152" s="395"/>
      <c r="G152" s="399">
        <v>35.23</v>
      </c>
      <c r="H152" s="397"/>
      <c r="I152" s="371"/>
    </row>
    <row r="153" s="269" customFormat="1" spans="1:9">
      <c r="A153" s="393">
        <v>2040602</v>
      </c>
      <c r="B153" s="398" t="s">
        <v>453</v>
      </c>
      <c r="C153" s="395"/>
      <c r="D153" s="395">
        <v>0</v>
      </c>
      <c r="E153" s="396">
        <f t="shared" si="17"/>
        <v>0</v>
      </c>
      <c r="F153" s="395"/>
      <c r="G153" s="399"/>
      <c r="H153" s="397"/>
      <c r="I153" s="371"/>
    </row>
    <row r="154" s="269" customFormat="1" spans="1:9">
      <c r="A154" s="393" t="s">
        <v>673</v>
      </c>
      <c r="B154" s="398" t="s">
        <v>674</v>
      </c>
      <c r="C154" s="395">
        <f t="shared" ref="C154:C207" si="21">SUM(D154:E154)</f>
        <v>62</v>
      </c>
      <c r="D154" s="395">
        <v>62</v>
      </c>
      <c r="E154" s="396">
        <f t="shared" si="17"/>
        <v>0</v>
      </c>
      <c r="F154" s="395"/>
      <c r="G154" s="399"/>
      <c r="H154" s="397"/>
      <c r="I154" s="371"/>
    </row>
    <row r="155" s="269" customFormat="1" spans="1:9">
      <c r="A155" s="393" t="s">
        <v>675</v>
      </c>
      <c r="B155" s="398" t="s">
        <v>676</v>
      </c>
      <c r="C155" s="395">
        <f t="shared" si="21"/>
        <v>20</v>
      </c>
      <c r="D155" s="395">
        <v>20</v>
      </c>
      <c r="E155" s="396">
        <f t="shared" si="17"/>
        <v>0</v>
      </c>
      <c r="F155" s="395"/>
      <c r="G155" s="399"/>
      <c r="H155" s="397"/>
      <c r="I155" s="414"/>
    </row>
    <row r="156" s="269" customFormat="1" spans="1:9">
      <c r="A156" s="393" t="s">
        <v>677</v>
      </c>
      <c r="B156" s="398" t="s">
        <v>678</v>
      </c>
      <c r="C156" s="395">
        <f t="shared" si="21"/>
        <v>10</v>
      </c>
      <c r="D156" s="395">
        <v>10</v>
      </c>
      <c r="E156" s="396">
        <f t="shared" si="17"/>
        <v>0</v>
      </c>
      <c r="F156" s="395"/>
      <c r="G156" s="399"/>
      <c r="H156" s="397"/>
      <c r="I156" s="371"/>
    </row>
    <row r="157" s="269" customFormat="1" spans="1:9">
      <c r="A157" s="393" t="s">
        <v>679</v>
      </c>
      <c r="B157" s="398" t="s">
        <v>680</v>
      </c>
      <c r="C157" s="395">
        <f t="shared" si="21"/>
        <v>15</v>
      </c>
      <c r="D157" s="395">
        <v>15</v>
      </c>
      <c r="E157" s="396">
        <f t="shared" si="17"/>
        <v>0</v>
      </c>
      <c r="F157" s="395"/>
      <c r="G157" s="399"/>
      <c r="H157" s="397"/>
      <c r="I157" s="371"/>
    </row>
    <row r="158" s="269" customFormat="1" spans="1:9">
      <c r="A158" s="393" t="s">
        <v>681</v>
      </c>
      <c r="B158" s="398" t="s">
        <v>510</v>
      </c>
      <c r="C158" s="395">
        <f t="shared" si="21"/>
        <v>10</v>
      </c>
      <c r="D158" s="395">
        <v>10</v>
      </c>
      <c r="E158" s="396">
        <f t="shared" si="17"/>
        <v>0</v>
      </c>
      <c r="F158" s="395"/>
      <c r="G158" s="399"/>
      <c r="H158" s="397"/>
      <c r="I158" s="371"/>
    </row>
    <row r="159" s="269" customFormat="1" spans="1:9">
      <c r="A159" s="393" t="s">
        <v>682</v>
      </c>
      <c r="B159" s="398" t="s">
        <v>683</v>
      </c>
      <c r="C159" s="395">
        <f t="shared" si="21"/>
        <v>536</v>
      </c>
      <c r="D159" s="395">
        <v>536</v>
      </c>
      <c r="E159" s="396">
        <f t="shared" si="17"/>
        <v>0</v>
      </c>
      <c r="F159" s="395"/>
      <c r="G159" s="399"/>
      <c r="H159" s="397"/>
      <c r="I159" s="371"/>
    </row>
    <row r="160" s="269" customFormat="1" spans="1:9">
      <c r="A160" s="393" t="s">
        <v>684</v>
      </c>
      <c r="B160" s="398" t="s">
        <v>685</v>
      </c>
      <c r="C160" s="395">
        <f t="shared" ref="C160:H160" si="22">SUM(C161:C163)</f>
        <v>2</v>
      </c>
      <c r="D160" s="395">
        <f t="shared" si="22"/>
        <v>2</v>
      </c>
      <c r="E160" s="396">
        <f t="shared" si="22"/>
        <v>0</v>
      </c>
      <c r="F160" s="395">
        <f t="shared" si="22"/>
        <v>0</v>
      </c>
      <c r="G160" s="399">
        <f t="shared" si="22"/>
        <v>0</v>
      </c>
      <c r="H160" s="397">
        <f t="shared" si="22"/>
        <v>0</v>
      </c>
      <c r="I160" s="371"/>
    </row>
    <row r="161" s="269" customFormat="1" spans="1:9">
      <c r="A161" s="393" t="s">
        <v>686</v>
      </c>
      <c r="B161" s="398" t="s">
        <v>451</v>
      </c>
      <c r="C161" s="395">
        <f t="shared" si="21"/>
        <v>0</v>
      </c>
      <c r="D161" s="395"/>
      <c r="E161" s="396">
        <f t="shared" si="17"/>
        <v>0</v>
      </c>
      <c r="F161" s="395"/>
      <c r="G161" s="399"/>
      <c r="H161" s="397"/>
      <c r="I161" s="414"/>
    </row>
    <row r="162" s="269" customFormat="1" spans="1:9">
      <c r="A162" s="393" t="s">
        <v>687</v>
      </c>
      <c r="B162" s="398" t="s">
        <v>688</v>
      </c>
      <c r="C162" s="395">
        <f t="shared" si="21"/>
        <v>0</v>
      </c>
      <c r="D162" s="395"/>
      <c r="E162" s="396">
        <f t="shared" si="17"/>
        <v>0</v>
      </c>
      <c r="F162" s="395"/>
      <c r="G162" s="399"/>
      <c r="H162" s="397"/>
      <c r="I162" s="371"/>
    </row>
    <row r="163" s="269" customFormat="1" spans="1:9">
      <c r="A163" s="393" t="s">
        <v>689</v>
      </c>
      <c r="B163" s="398" t="s">
        <v>690</v>
      </c>
      <c r="C163" s="395">
        <f t="shared" si="21"/>
        <v>2</v>
      </c>
      <c r="D163" s="395">
        <v>2</v>
      </c>
      <c r="E163" s="396">
        <f t="shared" si="17"/>
        <v>0</v>
      </c>
      <c r="F163" s="395"/>
      <c r="G163" s="399"/>
      <c r="H163" s="397"/>
      <c r="I163" s="371"/>
    </row>
    <row r="164" s="269" customFormat="1" spans="1:9">
      <c r="A164" s="398">
        <v>20499</v>
      </c>
      <c r="B164" s="398" t="s">
        <v>691</v>
      </c>
      <c r="C164" s="395">
        <f t="shared" ref="C164:H164" si="23">SUM(C165)</f>
        <v>13.5</v>
      </c>
      <c r="D164" s="395">
        <f t="shared" si="23"/>
        <v>13.5</v>
      </c>
      <c r="E164" s="396">
        <f t="shared" si="23"/>
        <v>0</v>
      </c>
      <c r="F164" s="395">
        <f t="shared" si="23"/>
        <v>0</v>
      </c>
      <c r="G164" s="399">
        <f t="shared" si="23"/>
        <v>0</v>
      </c>
      <c r="H164" s="397">
        <f t="shared" si="23"/>
        <v>0</v>
      </c>
      <c r="I164" s="371"/>
    </row>
    <row r="165" s="269" customFormat="1" spans="1:9">
      <c r="A165" s="398">
        <v>2049901</v>
      </c>
      <c r="B165" s="398" t="s">
        <v>692</v>
      </c>
      <c r="C165" s="395">
        <f t="shared" si="21"/>
        <v>13.5</v>
      </c>
      <c r="D165" s="395">
        <v>13.5</v>
      </c>
      <c r="E165" s="396">
        <f t="shared" si="17"/>
        <v>0</v>
      </c>
      <c r="F165" s="395"/>
      <c r="G165" s="399"/>
      <c r="H165" s="397"/>
      <c r="I165" s="371"/>
    </row>
    <row r="166" s="269" customFormat="1" spans="1:9">
      <c r="A166" s="393" t="s">
        <v>693</v>
      </c>
      <c r="B166" s="398" t="s">
        <v>694</v>
      </c>
      <c r="C166" s="395">
        <f t="shared" ref="C166:H166" si="24">SUM(C167,C170,C177,C182,C184,C188,C190)</f>
        <v>90879.158214</v>
      </c>
      <c r="D166" s="395">
        <f t="shared" si="24"/>
        <v>85477.038921</v>
      </c>
      <c r="E166" s="396">
        <f t="shared" si="24"/>
        <v>5402.119293</v>
      </c>
      <c r="F166" s="395">
        <f t="shared" si="24"/>
        <v>4000</v>
      </c>
      <c r="G166" s="399">
        <f t="shared" si="24"/>
        <v>1148.750185</v>
      </c>
      <c r="H166" s="397">
        <f t="shared" si="24"/>
        <v>253.369108</v>
      </c>
      <c r="I166" s="427"/>
    </row>
    <row r="167" s="269" customFormat="1" spans="1:9">
      <c r="A167" s="393" t="s">
        <v>695</v>
      </c>
      <c r="B167" s="398" t="s">
        <v>696</v>
      </c>
      <c r="C167" s="395">
        <f>SUM(C168:C169)</f>
        <v>1206.640117</v>
      </c>
      <c r="D167" s="395">
        <f>SUM(D168:D169)</f>
        <v>1246.616336</v>
      </c>
      <c r="E167" s="396">
        <f t="shared" si="17"/>
        <v>-39.976219</v>
      </c>
      <c r="F167" s="395">
        <f t="shared" ref="F167:H167" si="25">SUM(F168:F169)</f>
        <v>0</v>
      </c>
      <c r="G167" s="399">
        <f t="shared" si="25"/>
        <v>0.609999999999999</v>
      </c>
      <c r="H167" s="397">
        <f t="shared" si="25"/>
        <v>-40.586219</v>
      </c>
      <c r="I167" s="371"/>
    </row>
    <row r="168" s="269" customFormat="1" spans="1:9">
      <c r="A168" s="393" t="s">
        <v>697</v>
      </c>
      <c r="B168" s="398" t="s">
        <v>451</v>
      </c>
      <c r="C168" s="395">
        <f t="shared" si="21"/>
        <v>269.609516</v>
      </c>
      <c r="D168" s="395">
        <v>258.578316</v>
      </c>
      <c r="E168" s="396">
        <f t="shared" si="17"/>
        <v>11.0312</v>
      </c>
      <c r="F168" s="395"/>
      <c r="G168" s="399">
        <v>11.0312</v>
      </c>
      <c r="H168" s="397"/>
      <c r="I168" s="371"/>
    </row>
    <row r="169" s="269" customFormat="1" spans="1:9">
      <c r="A169" s="393" t="s">
        <v>698</v>
      </c>
      <c r="B169" s="398" t="s">
        <v>699</v>
      </c>
      <c r="C169" s="395">
        <f t="shared" si="21"/>
        <v>937.030601</v>
      </c>
      <c r="D169" s="395">
        <v>988.03802</v>
      </c>
      <c r="E169" s="396">
        <f t="shared" si="17"/>
        <v>-51.007419</v>
      </c>
      <c r="F169" s="395"/>
      <c r="G169" s="399">
        <v>-10.4212</v>
      </c>
      <c r="H169" s="397">
        <v>-40.586219</v>
      </c>
      <c r="I169" s="371"/>
    </row>
    <row r="170" s="269" customFormat="1" spans="1:9">
      <c r="A170" s="393" t="s">
        <v>700</v>
      </c>
      <c r="B170" s="398" t="s">
        <v>701</v>
      </c>
      <c r="C170" s="395">
        <f>SUM(C171:C176)</f>
        <v>76965.829262</v>
      </c>
      <c r="D170" s="395">
        <f>SUM(D171:D176)</f>
        <v>71598.128657</v>
      </c>
      <c r="E170" s="396">
        <f t="shared" si="17"/>
        <v>5367.700605</v>
      </c>
      <c r="F170" s="395">
        <f t="shared" ref="F170:H170" si="26">SUM(F171:F176)</f>
        <v>4000</v>
      </c>
      <c r="G170" s="399">
        <f t="shared" si="26"/>
        <v>1118.505725</v>
      </c>
      <c r="H170" s="397">
        <f t="shared" si="26"/>
        <v>249.19488</v>
      </c>
      <c r="I170" s="209"/>
    </row>
    <row r="171" s="269" customFormat="1" ht="40" customHeight="1" spans="1:9">
      <c r="A171" s="393" t="s">
        <v>702</v>
      </c>
      <c r="B171" s="398" t="s">
        <v>703</v>
      </c>
      <c r="C171" s="395">
        <f t="shared" si="21"/>
        <v>3209.565539</v>
      </c>
      <c r="D171" s="395">
        <v>3245.706385</v>
      </c>
      <c r="E171" s="396">
        <f t="shared" si="17"/>
        <v>-36.140846</v>
      </c>
      <c r="F171" s="395"/>
      <c r="G171" s="399">
        <v>0.672712</v>
      </c>
      <c r="H171" s="397">
        <v>-36.813558</v>
      </c>
      <c r="I171" s="187" t="s">
        <v>704</v>
      </c>
    </row>
    <row r="172" s="269" customFormat="1" ht="38" customHeight="1" spans="1:9">
      <c r="A172" s="393" t="s">
        <v>705</v>
      </c>
      <c r="B172" s="398" t="s">
        <v>706</v>
      </c>
      <c r="C172" s="395">
        <f t="shared" si="21"/>
        <v>43496.346875</v>
      </c>
      <c r="D172" s="395">
        <v>39134.8458</v>
      </c>
      <c r="E172" s="396">
        <f t="shared" si="17"/>
        <v>4361.501075</v>
      </c>
      <c r="F172" s="395">
        <v>4000</v>
      </c>
      <c r="G172" s="399">
        <v>287.89</v>
      </c>
      <c r="H172" s="397">
        <v>73.611075</v>
      </c>
      <c r="I172" s="187" t="s">
        <v>707</v>
      </c>
    </row>
    <row r="173" s="269" customFormat="1" ht="36" customHeight="1" spans="1:9">
      <c r="A173" s="393" t="s">
        <v>708</v>
      </c>
      <c r="B173" s="398" t="s">
        <v>709</v>
      </c>
      <c r="C173" s="395">
        <f t="shared" si="21"/>
        <v>27151.68657</v>
      </c>
      <c r="D173" s="395">
        <v>26252.915058</v>
      </c>
      <c r="E173" s="396">
        <f t="shared" si="17"/>
        <v>898.771512</v>
      </c>
      <c r="F173" s="395"/>
      <c r="G173" s="399">
        <v>829.943013</v>
      </c>
      <c r="H173" s="397">
        <v>68.828499</v>
      </c>
      <c r="I173" s="187" t="s">
        <v>710</v>
      </c>
    </row>
    <row r="174" s="269" customFormat="1" ht="24" customHeight="1" spans="1:9">
      <c r="A174" s="393" t="s">
        <v>711</v>
      </c>
      <c r="B174" s="398" t="s">
        <v>712</v>
      </c>
      <c r="C174" s="395">
        <f t="shared" si="21"/>
        <v>900.630278</v>
      </c>
      <c r="D174" s="395">
        <v>757.061414</v>
      </c>
      <c r="E174" s="396">
        <f t="shared" si="17"/>
        <v>143.568864</v>
      </c>
      <c r="F174" s="395"/>
      <c r="G174" s="399"/>
      <c r="H174" s="397">
        <v>143.568864</v>
      </c>
      <c r="I174" s="371" t="s">
        <v>713</v>
      </c>
    </row>
    <row r="175" s="269" customFormat="1" spans="1:9">
      <c r="A175" s="401">
        <v>2050205</v>
      </c>
      <c r="B175" s="402" t="s">
        <v>714</v>
      </c>
      <c r="C175" s="395">
        <f t="shared" si="21"/>
        <v>0</v>
      </c>
      <c r="D175" s="395">
        <v>0</v>
      </c>
      <c r="E175" s="396">
        <f t="shared" si="17"/>
        <v>0</v>
      </c>
      <c r="F175" s="395"/>
      <c r="G175" s="399"/>
      <c r="H175" s="397"/>
      <c r="I175" s="371"/>
    </row>
    <row r="176" s="269" customFormat="1" spans="1:9">
      <c r="A176" s="393" t="s">
        <v>715</v>
      </c>
      <c r="B176" s="398" t="s">
        <v>716</v>
      </c>
      <c r="C176" s="395">
        <f t="shared" si="21"/>
        <v>2207.6</v>
      </c>
      <c r="D176" s="395">
        <v>2207.6</v>
      </c>
      <c r="E176" s="396">
        <f t="shared" si="17"/>
        <v>0</v>
      </c>
      <c r="F176" s="395"/>
      <c r="G176" s="399"/>
      <c r="H176" s="397"/>
      <c r="I176" s="371"/>
    </row>
    <row r="177" s="269" customFormat="1" spans="1:9">
      <c r="A177" s="393" t="s">
        <v>717</v>
      </c>
      <c r="B177" s="398" t="s">
        <v>718</v>
      </c>
      <c r="C177" s="395">
        <f t="shared" ref="C177:H177" si="27">SUM(C178:C181)</f>
        <v>3522.749375</v>
      </c>
      <c r="D177" s="395">
        <f t="shared" si="27"/>
        <v>3550.77547</v>
      </c>
      <c r="E177" s="396">
        <f t="shared" si="27"/>
        <v>-28.026095</v>
      </c>
      <c r="F177" s="395">
        <f t="shared" si="27"/>
        <v>0</v>
      </c>
      <c r="G177" s="399">
        <f t="shared" si="27"/>
        <v>-28.026095</v>
      </c>
      <c r="H177" s="397">
        <f t="shared" si="27"/>
        <v>0</v>
      </c>
      <c r="I177" s="371"/>
    </row>
    <row r="178" s="269" customFormat="1" spans="1:9">
      <c r="A178" s="424">
        <v>2050302</v>
      </c>
      <c r="B178" s="402" t="s">
        <v>719</v>
      </c>
      <c r="C178" s="395">
        <f t="shared" si="21"/>
        <v>3522.749375</v>
      </c>
      <c r="D178" s="395">
        <v>3550.77547</v>
      </c>
      <c r="E178" s="396">
        <f t="shared" si="17"/>
        <v>-28.026095</v>
      </c>
      <c r="F178" s="395"/>
      <c r="G178" s="399">
        <v>-28.026095</v>
      </c>
      <c r="H178" s="397"/>
      <c r="I178" s="371"/>
    </row>
    <row r="179" s="269" customFormat="1" spans="1:9">
      <c r="A179" s="393" t="s">
        <v>720</v>
      </c>
      <c r="B179" s="398" t="s">
        <v>721</v>
      </c>
      <c r="C179" s="395">
        <f t="shared" si="21"/>
        <v>0</v>
      </c>
      <c r="D179" s="395"/>
      <c r="E179" s="396">
        <f t="shared" si="17"/>
        <v>0</v>
      </c>
      <c r="F179" s="395"/>
      <c r="G179" s="399"/>
      <c r="H179" s="397"/>
      <c r="I179" s="371"/>
    </row>
    <row r="180" s="269" customFormat="1" spans="1:9">
      <c r="A180" s="425">
        <v>2050305</v>
      </c>
      <c r="B180" s="398" t="s">
        <v>722</v>
      </c>
      <c r="C180" s="395">
        <f t="shared" si="21"/>
        <v>0</v>
      </c>
      <c r="D180" s="395"/>
      <c r="E180" s="396">
        <f t="shared" si="17"/>
        <v>0</v>
      </c>
      <c r="F180" s="395"/>
      <c r="G180" s="399"/>
      <c r="H180" s="397"/>
      <c r="I180" s="371"/>
    </row>
    <row r="181" s="269" customFormat="1" spans="1:9">
      <c r="A181" s="424">
        <v>2050399</v>
      </c>
      <c r="B181" s="402" t="s">
        <v>723</v>
      </c>
      <c r="C181" s="395">
        <f t="shared" si="21"/>
        <v>0</v>
      </c>
      <c r="D181" s="395"/>
      <c r="E181" s="396">
        <f t="shared" si="17"/>
        <v>0</v>
      </c>
      <c r="F181" s="395"/>
      <c r="G181" s="399"/>
      <c r="H181" s="397"/>
      <c r="I181" s="371"/>
    </row>
    <row r="182" s="269" customFormat="1" spans="1:9">
      <c r="A182" s="393" t="s">
        <v>724</v>
      </c>
      <c r="B182" s="398" t="s">
        <v>725</v>
      </c>
      <c r="C182" s="395">
        <f t="shared" ref="C182:H182" si="28">SUM(C183)</f>
        <v>456.672721</v>
      </c>
      <c r="D182" s="395">
        <f t="shared" si="28"/>
        <v>397.384122</v>
      </c>
      <c r="E182" s="396">
        <f t="shared" si="28"/>
        <v>59.288599</v>
      </c>
      <c r="F182" s="395">
        <f t="shared" si="28"/>
        <v>0</v>
      </c>
      <c r="G182" s="399">
        <f t="shared" si="28"/>
        <v>59.288599</v>
      </c>
      <c r="H182" s="397">
        <f t="shared" si="28"/>
        <v>0</v>
      </c>
      <c r="I182" s="371"/>
    </row>
    <row r="183" s="269" customFormat="1" spans="1:9">
      <c r="A183" s="393" t="s">
        <v>726</v>
      </c>
      <c r="B183" s="398" t="s">
        <v>727</v>
      </c>
      <c r="C183" s="395">
        <f t="shared" si="21"/>
        <v>456.672721</v>
      </c>
      <c r="D183" s="395">
        <v>397.384122</v>
      </c>
      <c r="E183" s="396">
        <f t="shared" si="17"/>
        <v>59.288599</v>
      </c>
      <c r="F183" s="395"/>
      <c r="G183" s="399">
        <v>59.288599</v>
      </c>
      <c r="H183" s="397"/>
      <c r="I183" s="371"/>
    </row>
    <row r="184" s="269" customFormat="1" spans="1:9">
      <c r="A184" s="393" t="s">
        <v>728</v>
      </c>
      <c r="B184" s="398" t="s">
        <v>729</v>
      </c>
      <c r="C184" s="395">
        <f t="shared" ref="C184:H184" si="29">SUM(C185:C187)</f>
        <v>707.296187</v>
      </c>
      <c r="D184" s="395">
        <f t="shared" si="29"/>
        <v>664.134336</v>
      </c>
      <c r="E184" s="396">
        <f t="shared" si="29"/>
        <v>43.161851</v>
      </c>
      <c r="F184" s="395">
        <f t="shared" si="29"/>
        <v>0</v>
      </c>
      <c r="G184" s="399">
        <f t="shared" si="29"/>
        <v>-1.598596</v>
      </c>
      <c r="H184" s="397">
        <f t="shared" si="29"/>
        <v>44.760447</v>
      </c>
      <c r="I184" s="371"/>
    </row>
    <row r="185" s="269" customFormat="1" spans="1:9">
      <c r="A185" s="393" t="s">
        <v>730</v>
      </c>
      <c r="B185" s="398" t="s">
        <v>731</v>
      </c>
      <c r="C185" s="395">
        <f t="shared" si="21"/>
        <v>396.408584</v>
      </c>
      <c r="D185" s="395">
        <v>390.44628</v>
      </c>
      <c r="E185" s="396">
        <f t="shared" si="17"/>
        <v>5.962304</v>
      </c>
      <c r="F185" s="395"/>
      <c r="G185" s="399">
        <v>5.962304</v>
      </c>
      <c r="H185" s="397"/>
      <c r="I185" s="371"/>
    </row>
    <row r="186" s="269" customFormat="1" spans="1:9">
      <c r="A186" s="393" t="s">
        <v>732</v>
      </c>
      <c r="B186" s="398" t="s">
        <v>733</v>
      </c>
      <c r="C186" s="395">
        <f t="shared" si="21"/>
        <v>310.887603</v>
      </c>
      <c r="D186" s="395">
        <v>273.688056</v>
      </c>
      <c r="E186" s="396">
        <f t="shared" si="17"/>
        <v>37.199547</v>
      </c>
      <c r="F186" s="395"/>
      <c r="G186" s="399">
        <v>-7.5609</v>
      </c>
      <c r="H186" s="397">
        <v>44.760447</v>
      </c>
      <c r="I186" s="371"/>
    </row>
    <row r="187" s="269" customFormat="1" spans="1:9">
      <c r="A187" s="424">
        <v>2050899</v>
      </c>
      <c r="B187" s="402" t="s">
        <v>734</v>
      </c>
      <c r="C187" s="395">
        <f t="shared" si="21"/>
        <v>0</v>
      </c>
      <c r="D187" s="395"/>
      <c r="E187" s="396">
        <f t="shared" si="17"/>
        <v>0</v>
      </c>
      <c r="F187" s="395"/>
      <c r="G187" s="399"/>
      <c r="H187" s="397"/>
      <c r="I187" s="371"/>
    </row>
    <row r="188" s="269" customFormat="1" spans="1:9">
      <c r="A188" s="393" t="s">
        <v>735</v>
      </c>
      <c r="B188" s="398" t="s">
        <v>736</v>
      </c>
      <c r="C188" s="395">
        <f t="shared" ref="C188:H188" si="30">SUM(C189)</f>
        <v>2999.970552</v>
      </c>
      <c r="D188" s="395">
        <f t="shared" si="30"/>
        <v>3000</v>
      </c>
      <c r="E188" s="396">
        <f t="shared" si="30"/>
        <v>-0.029448</v>
      </c>
      <c r="F188" s="395">
        <f t="shared" si="30"/>
        <v>0</v>
      </c>
      <c r="G188" s="399">
        <f t="shared" si="30"/>
        <v>-0.029448</v>
      </c>
      <c r="H188" s="397">
        <f t="shared" si="30"/>
        <v>0</v>
      </c>
      <c r="I188" s="371"/>
    </row>
    <row r="189" s="269" customFormat="1" spans="1:9">
      <c r="A189" s="393" t="s">
        <v>737</v>
      </c>
      <c r="B189" s="398" t="s">
        <v>738</v>
      </c>
      <c r="C189" s="395">
        <f t="shared" si="21"/>
        <v>2999.970552</v>
      </c>
      <c r="D189" s="395">
        <v>3000</v>
      </c>
      <c r="E189" s="396">
        <f t="shared" si="17"/>
        <v>-0.029448</v>
      </c>
      <c r="F189" s="395"/>
      <c r="G189" s="399">
        <v>-0.029448</v>
      </c>
      <c r="H189" s="397"/>
      <c r="I189" s="428"/>
    </row>
    <row r="190" s="269" customFormat="1" spans="1:9">
      <c r="A190" s="393" t="s">
        <v>739</v>
      </c>
      <c r="B190" s="398" t="s">
        <v>740</v>
      </c>
      <c r="C190" s="395">
        <f>SUM(C191)</f>
        <v>5020</v>
      </c>
      <c r="D190" s="395">
        <f>SUM(D191)</f>
        <v>5020</v>
      </c>
      <c r="E190" s="396">
        <f t="shared" si="17"/>
        <v>0</v>
      </c>
      <c r="F190" s="395">
        <f t="shared" ref="F190:H190" si="31">SUM(F191)</f>
        <v>0</v>
      </c>
      <c r="G190" s="399">
        <f t="shared" si="31"/>
        <v>0</v>
      </c>
      <c r="H190" s="397">
        <f t="shared" si="31"/>
        <v>0</v>
      </c>
      <c r="I190" s="371"/>
    </row>
    <row r="191" s="269" customFormat="1" spans="1:9">
      <c r="A191" s="393" t="s">
        <v>741</v>
      </c>
      <c r="B191" s="398" t="s">
        <v>742</v>
      </c>
      <c r="C191" s="395">
        <f t="shared" si="21"/>
        <v>5020</v>
      </c>
      <c r="D191" s="395">
        <v>5020</v>
      </c>
      <c r="E191" s="396">
        <f t="shared" si="17"/>
        <v>0</v>
      </c>
      <c r="F191" s="395"/>
      <c r="G191" s="399"/>
      <c r="H191" s="397"/>
      <c r="I191" s="371"/>
    </row>
    <row r="192" s="269" customFormat="1" spans="1:9">
      <c r="A192" s="393" t="s">
        <v>743</v>
      </c>
      <c r="B192" s="398" t="s">
        <v>744</v>
      </c>
      <c r="C192" s="395">
        <f t="shared" ref="C192:H192" si="32">SUM(C193,C195,C204)</f>
        <v>310.752416</v>
      </c>
      <c r="D192" s="395">
        <f t="shared" si="32"/>
        <v>303.046416</v>
      </c>
      <c r="E192" s="396">
        <f t="shared" si="32"/>
        <v>7.706</v>
      </c>
      <c r="F192" s="395">
        <f t="shared" si="32"/>
        <v>0</v>
      </c>
      <c r="G192" s="395">
        <f t="shared" si="32"/>
        <v>7.706</v>
      </c>
      <c r="H192" s="426">
        <f t="shared" si="32"/>
        <v>0</v>
      </c>
      <c r="I192" s="371"/>
    </row>
    <row r="193" s="269" customFormat="1" spans="1:9">
      <c r="A193" s="393" t="s">
        <v>745</v>
      </c>
      <c r="B193" s="398" t="s">
        <v>746</v>
      </c>
      <c r="C193" s="395">
        <f t="shared" si="21"/>
        <v>231.859224</v>
      </c>
      <c r="D193" s="395">
        <f>SUM(D194)</f>
        <v>224.870424</v>
      </c>
      <c r="E193" s="396">
        <f>SUM(E194)</f>
        <v>6.9888</v>
      </c>
      <c r="F193" s="396">
        <f>SUM(F194)</f>
        <v>0</v>
      </c>
      <c r="G193" s="396">
        <f>SUM(G194)</f>
        <v>6.9888</v>
      </c>
      <c r="H193" s="397"/>
      <c r="I193" s="371"/>
    </row>
    <row r="194" s="269" customFormat="1" spans="1:9">
      <c r="A194" s="393" t="s">
        <v>747</v>
      </c>
      <c r="B194" s="398" t="s">
        <v>451</v>
      </c>
      <c r="C194" s="395">
        <f t="shared" si="21"/>
        <v>231.859224</v>
      </c>
      <c r="D194" s="395">
        <v>224.870424</v>
      </c>
      <c r="E194" s="396">
        <f t="shared" ref="E193:E197" si="33">SUM(F194:H194)</f>
        <v>6.9888</v>
      </c>
      <c r="F194" s="395"/>
      <c r="G194" s="399">
        <v>6.9888</v>
      </c>
      <c r="H194" s="397"/>
      <c r="I194" s="371"/>
    </row>
    <row r="195" s="269" customFormat="1" spans="1:9">
      <c r="A195" s="393" t="s">
        <v>748</v>
      </c>
      <c r="B195" s="398" t="s">
        <v>749</v>
      </c>
      <c r="C195" s="395">
        <f t="shared" si="21"/>
        <v>20</v>
      </c>
      <c r="D195" s="395">
        <f>SUM(D196:D197)</f>
        <v>20</v>
      </c>
      <c r="E195" s="396">
        <f t="shared" si="33"/>
        <v>0</v>
      </c>
      <c r="F195" s="395">
        <f t="shared" ref="F195:H195" si="34">SUM(F196)</f>
        <v>0</v>
      </c>
      <c r="G195" s="399">
        <f t="shared" si="34"/>
        <v>0</v>
      </c>
      <c r="H195" s="397">
        <f t="shared" si="34"/>
        <v>0</v>
      </c>
      <c r="I195" s="371"/>
    </row>
    <row r="196" s="269" customFormat="1" spans="1:9">
      <c r="A196" s="393">
        <v>2060402</v>
      </c>
      <c r="B196" s="398" t="s">
        <v>750</v>
      </c>
      <c r="C196" s="395">
        <f t="shared" si="21"/>
        <v>0</v>
      </c>
      <c r="D196" s="395">
        <v>0</v>
      </c>
      <c r="E196" s="396">
        <f t="shared" si="33"/>
        <v>0</v>
      </c>
      <c r="F196" s="395"/>
      <c r="G196" s="399"/>
      <c r="H196" s="397"/>
      <c r="I196" s="371"/>
    </row>
    <row r="197" s="269" customFormat="1" ht="21" customHeight="1" spans="1:9">
      <c r="A197" s="424">
        <v>2060403</v>
      </c>
      <c r="B197" s="402" t="s">
        <v>751</v>
      </c>
      <c r="C197" s="395">
        <f t="shared" si="21"/>
        <v>20</v>
      </c>
      <c r="D197" s="395">
        <v>20</v>
      </c>
      <c r="E197" s="396">
        <f t="shared" si="33"/>
        <v>0</v>
      </c>
      <c r="F197" s="395"/>
      <c r="G197" s="399"/>
      <c r="H197" s="397"/>
      <c r="I197" s="429"/>
    </row>
    <row r="198" s="269" customFormat="1" ht="21" customHeight="1" spans="1:9">
      <c r="A198" s="424">
        <v>2060404</v>
      </c>
      <c r="B198" s="402" t="s">
        <v>752</v>
      </c>
      <c r="C198" s="395">
        <f t="shared" ref="C198:C209" si="35">SUM(D198:E198)</f>
        <v>0</v>
      </c>
      <c r="D198" s="395"/>
      <c r="E198" s="396">
        <f t="shared" ref="E195:E206" si="36">SUM(F198:H198)</f>
        <v>0</v>
      </c>
      <c r="F198" s="395"/>
      <c r="G198" s="399"/>
      <c r="H198" s="397"/>
      <c r="I198" s="371"/>
    </row>
    <row r="199" s="269" customFormat="1" ht="21" customHeight="1" spans="1:9">
      <c r="A199" s="424">
        <v>20607</v>
      </c>
      <c r="B199" s="402" t="s">
        <v>753</v>
      </c>
      <c r="C199" s="395">
        <f t="shared" si="35"/>
        <v>0</v>
      </c>
      <c r="D199" s="395"/>
      <c r="E199" s="396">
        <f t="shared" si="36"/>
        <v>0</v>
      </c>
      <c r="F199" s="395"/>
      <c r="G199" s="399"/>
      <c r="H199" s="397"/>
      <c r="I199" s="371"/>
    </row>
    <row r="200" s="269" customFormat="1" ht="21" customHeight="1" spans="1:9">
      <c r="A200" s="424">
        <v>2060702</v>
      </c>
      <c r="B200" s="402" t="s">
        <v>754</v>
      </c>
      <c r="C200" s="395">
        <f t="shared" si="35"/>
        <v>0</v>
      </c>
      <c r="D200" s="395"/>
      <c r="E200" s="396">
        <f t="shared" si="36"/>
        <v>0</v>
      </c>
      <c r="F200" s="395"/>
      <c r="G200" s="399"/>
      <c r="H200" s="397"/>
      <c r="I200" s="371"/>
    </row>
    <row r="201" s="269" customFormat="1" spans="1:9">
      <c r="A201" s="424">
        <v>2060799</v>
      </c>
      <c r="B201" s="402" t="s">
        <v>755</v>
      </c>
      <c r="C201" s="395">
        <f t="shared" si="35"/>
        <v>0</v>
      </c>
      <c r="D201" s="395"/>
      <c r="E201" s="396">
        <f t="shared" si="36"/>
        <v>0</v>
      </c>
      <c r="F201" s="395"/>
      <c r="G201" s="399"/>
      <c r="H201" s="397"/>
      <c r="I201" s="371"/>
    </row>
    <row r="202" s="269" customFormat="1" spans="1:9">
      <c r="A202" s="424">
        <v>20699</v>
      </c>
      <c r="B202" s="402" t="s">
        <v>756</v>
      </c>
      <c r="C202" s="395">
        <f t="shared" ref="C202:H202" si="37">SUM(C203)</f>
        <v>0</v>
      </c>
      <c r="D202" s="395">
        <f t="shared" si="37"/>
        <v>0</v>
      </c>
      <c r="E202" s="396">
        <f t="shared" si="36"/>
        <v>0</v>
      </c>
      <c r="F202" s="395">
        <f t="shared" si="37"/>
        <v>0</v>
      </c>
      <c r="G202" s="399">
        <f t="shared" si="37"/>
        <v>0</v>
      </c>
      <c r="H202" s="397">
        <f t="shared" si="37"/>
        <v>0</v>
      </c>
      <c r="I202" s="371"/>
    </row>
    <row r="203" s="269" customFormat="1" spans="1:9">
      <c r="A203" s="424">
        <v>2069999</v>
      </c>
      <c r="B203" s="402" t="s">
        <v>757</v>
      </c>
      <c r="C203" s="395">
        <f t="shared" si="35"/>
        <v>0</v>
      </c>
      <c r="D203" s="395"/>
      <c r="E203" s="396">
        <f t="shared" si="36"/>
        <v>0</v>
      </c>
      <c r="F203" s="395"/>
      <c r="G203" s="399"/>
      <c r="H203" s="397"/>
      <c r="I203" s="371"/>
    </row>
    <row r="204" s="269" customFormat="1" spans="1:9">
      <c r="A204" s="424" t="s">
        <v>758</v>
      </c>
      <c r="B204" s="402" t="s">
        <v>759</v>
      </c>
      <c r="C204" s="395">
        <f t="shared" si="35"/>
        <v>58.893192</v>
      </c>
      <c r="D204" s="395">
        <f>SUM(D205:D207)</f>
        <v>58.175992</v>
      </c>
      <c r="E204" s="396">
        <f t="shared" si="36"/>
        <v>0.7172</v>
      </c>
      <c r="F204" s="395"/>
      <c r="G204" s="399">
        <f>SUM(G205)</f>
        <v>0.7172</v>
      </c>
      <c r="H204" s="397"/>
      <c r="I204" s="371"/>
    </row>
    <row r="205" s="269" customFormat="1" spans="1:9">
      <c r="A205" s="424" t="s">
        <v>760</v>
      </c>
      <c r="B205" s="402" t="s">
        <v>761</v>
      </c>
      <c r="C205" s="395">
        <f t="shared" si="35"/>
        <v>38.893192</v>
      </c>
      <c r="D205" s="395">
        <v>38.175992</v>
      </c>
      <c r="E205" s="396">
        <f t="shared" si="36"/>
        <v>0.7172</v>
      </c>
      <c r="F205" s="395"/>
      <c r="G205" s="399">
        <v>0.7172</v>
      </c>
      <c r="H205" s="397"/>
      <c r="I205" s="371"/>
    </row>
    <row r="206" s="269" customFormat="1" spans="1:9">
      <c r="A206" s="424" t="s">
        <v>762</v>
      </c>
      <c r="B206" s="402" t="s">
        <v>763</v>
      </c>
      <c r="C206" s="395">
        <f t="shared" si="35"/>
        <v>20</v>
      </c>
      <c r="D206" s="395">
        <v>20</v>
      </c>
      <c r="E206" s="396">
        <f t="shared" si="36"/>
        <v>0</v>
      </c>
      <c r="F206" s="395"/>
      <c r="G206" s="399"/>
      <c r="H206" s="397"/>
      <c r="I206" s="371"/>
    </row>
    <row r="207" s="269" customFormat="1" spans="1:9">
      <c r="A207" s="424">
        <v>2060799</v>
      </c>
      <c r="B207" s="402" t="s">
        <v>764</v>
      </c>
      <c r="C207" s="395">
        <f t="shared" si="35"/>
        <v>0</v>
      </c>
      <c r="D207" s="395">
        <v>0</v>
      </c>
      <c r="E207" s="396"/>
      <c r="F207" s="395"/>
      <c r="G207" s="399"/>
      <c r="H207" s="397"/>
      <c r="I207" s="371"/>
    </row>
    <row r="208" s="269" customFormat="1" spans="1:9">
      <c r="A208" s="393" t="s">
        <v>765</v>
      </c>
      <c r="B208" s="398" t="s">
        <v>766</v>
      </c>
      <c r="C208" s="395">
        <f t="shared" ref="C208:H208" si="38">SUM(C209,C218,C220,C223)</f>
        <v>5409.764183</v>
      </c>
      <c r="D208" s="395">
        <f t="shared" si="38"/>
        <v>5394.924152</v>
      </c>
      <c r="E208" s="396">
        <f t="shared" si="38"/>
        <v>14.840031</v>
      </c>
      <c r="F208" s="395">
        <f t="shared" si="38"/>
        <v>0</v>
      </c>
      <c r="G208" s="399">
        <f t="shared" si="38"/>
        <v>14.840031</v>
      </c>
      <c r="H208" s="397">
        <f t="shared" si="38"/>
        <v>0</v>
      </c>
      <c r="I208" s="371"/>
    </row>
    <row r="209" s="269" customFormat="1" spans="1:9">
      <c r="A209" s="393" t="s">
        <v>767</v>
      </c>
      <c r="B209" s="398" t="s">
        <v>768</v>
      </c>
      <c r="C209" s="395">
        <f t="shared" ref="C209:H209" si="39">SUM(C210:C217)</f>
        <v>4880.733419</v>
      </c>
      <c r="D209" s="395">
        <f t="shared" si="39"/>
        <v>4898.975688</v>
      </c>
      <c r="E209" s="396">
        <f t="shared" si="39"/>
        <v>-18.242269</v>
      </c>
      <c r="F209" s="395">
        <f t="shared" si="39"/>
        <v>0</v>
      </c>
      <c r="G209" s="399">
        <f t="shared" si="39"/>
        <v>-18.242269</v>
      </c>
      <c r="H209" s="397">
        <f t="shared" si="39"/>
        <v>0</v>
      </c>
      <c r="I209" s="371"/>
    </row>
    <row r="210" s="269" customFormat="1" ht="15" spans="1:9">
      <c r="A210" s="393" t="s">
        <v>769</v>
      </c>
      <c r="B210" s="412" t="s">
        <v>770</v>
      </c>
      <c r="C210" s="395">
        <f t="shared" ref="C210:C217" si="40">SUM(D210:E210)</f>
        <v>474.21358</v>
      </c>
      <c r="D210" s="395">
        <v>484.156776</v>
      </c>
      <c r="E210" s="396">
        <f t="shared" ref="E210:E217" si="41">SUM(F210:H210)</f>
        <v>-9.943196</v>
      </c>
      <c r="F210" s="395"/>
      <c r="G210" s="399">
        <v>-9.943196</v>
      </c>
      <c r="H210" s="397"/>
      <c r="I210" s="371"/>
    </row>
    <row r="211" s="269" customFormat="1" ht="15" spans="1:9">
      <c r="A211" s="393" t="s">
        <v>771</v>
      </c>
      <c r="B211" s="412" t="s">
        <v>772</v>
      </c>
      <c r="C211" s="395">
        <f t="shared" si="40"/>
        <v>124.076201</v>
      </c>
      <c r="D211" s="395">
        <v>122.996496</v>
      </c>
      <c r="E211" s="396">
        <f t="shared" si="41"/>
        <v>1.079705</v>
      </c>
      <c r="F211" s="395"/>
      <c r="G211" s="399">
        <v>1.079705</v>
      </c>
      <c r="H211" s="397"/>
      <c r="I211" s="371"/>
    </row>
    <row r="212" s="269" customFormat="1" ht="15" spans="1:9">
      <c r="A212" s="393" t="s">
        <v>773</v>
      </c>
      <c r="B212" s="412" t="s">
        <v>774</v>
      </c>
      <c r="C212" s="395">
        <f t="shared" si="40"/>
        <v>325.569648</v>
      </c>
      <c r="D212" s="395">
        <v>332.808864</v>
      </c>
      <c r="E212" s="396">
        <f t="shared" si="41"/>
        <v>-7.239216</v>
      </c>
      <c r="F212" s="395"/>
      <c r="G212" s="399">
        <v>-7.239216</v>
      </c>
      <c r="H212" s="397"/>
      <c r="I212" s="371"/>
    </row>
    <row r="213" s="269" customFormat="1" ht="15" spans="1:9">
      <c r="A213" s="393" t="s">
        <v>775</v>
      </c>
      <c r="B213" s="412" t="s">
        <v>776</v>
      </c>
      <c r="C213" s="395">
        <f t="shared" si="40"/>
        <v>830.87855</v>
      </c>
      <c r="D213" s="395">
        <v>832.564136</v>
      </c>
      <c r="E213" s="396">
        <f t="shared" si="41"/>
        <v>-1.685586</v>
      </c>
      <c r="F213" s="395"/>
      <c r="G213" s="399">
        <v>-1.685586</v>
      </c>
      <c r="H213" s="397"/>
      <c r="I213" s="430"/>
    </row>
    <row r="214" s="269" customFormat="1" ht="15" spans="1:9">
      <c r="A214" s="393">
        <v>2070111</v>
      </c>
      <c r="B214" s="412" t="s">
        <v>777</v>
      </c>
      <c r="C214" s="395">
        <f t="shared" si="40"/>
        <v>0</v>
      </c>
      <c r="D214" s="395">
        <v>0</v>
      </c>
      <c r="E214" s="396">
        <f t="shared" si="41"/>
        <v>0</v>
      </c>
      <c r="F214" s="395"/>
      <c r="G214" s="399"/>
      <c r="H214" s="397"/>
      <c r="I214" s="371"/>
    </row>
    <row r="215" s="269" customFormat="1" ht="15" spans="1:9">
      <c r="A215" s="393" t="s">
        <v>778</v>
      </c>
      <c r="B215" s="412" t="s">
        <v>779</v>
      </c>
      <c r="C215" s="395">
        <f t="shared" si="40"/>
        <v>64.46166</v>
      </c>
      <c r="D215" s="395">
        <v>63.71886</v>
      </c>
      <c r="E215" s="396">
        <f t="shared" si="41"/>
        <v>0.7428</v>
      </c>
      <c r="F215" s="395"/>
      <c r="G215" s="399">
        <v>0.7428</v>
      </c>
      <c r="H215" s="397"/>
      <c r="I215" s="371"/>
    </row>
    <row r="216" s="269" customFormat="1" ht="15" spans="1:9">
      <c r="A216" s="393" t="s">
        <v>780</v>
      </c>
      <c r="B216" s="412" t="s">
        <v>781</v>
      </c>
      <c r="C216" s="395">
        <f t="shared" si="40"/>
        <v>30</v>
      </c>
      <c r="D216" s="395">
        <v>30</v>
      </c>
      <c r="E216" s="396">
        <f t="shared" si="41"/>
        <v>0</v>
      </c>
      <c r="F216" s="395"/>
      <c r="G216" s="399"/>
      <c r="H216" s="397"/>
      <c r="I216" s="429"/>
    </row>
    <row r="217" s="269" customFormat="1" ht="15" spans="1:9">
      <c r="A217" s="393" t="s">
        <v>782</v>
      </c>
      <c r="B217" s="412" t="s">
        <v>783</v>
      </c>
      <c r="C217" s="395">
        <f t="shared" si="40"/>
        <v>3031.53378</v>
      </c>
      <c r="D217" s="395">
        <v>3032.730556</v>
      </c>
      <c r="E217" s="396">
        <f t="shared" si="41"/>
        <v>-1.196776</v>
      </c>
      <c r="F217" s="395"/>
      <c r="G217" s="399">
        <v>-1.196776</v>
      </c>
      <c r="H217" s="397"/>
      <c r="I217" s="371"/>
    </row>
    <row r="218" s="269" customFormat="1" spans="1:9">
      <c r="A218" s="393" t="s">
        <v>784</v>
      </c>
      <c r="B218" s="398" t="s">
        <v>785</v>
      </c>
      <c r="C218" s="395">
        <f t="shared" ref="C213:C229" si="42">SUM(D218:E218)</f>
        <v>39.769412</v>
      </c>
      <c r="D218" s="395">
        <f>SUM(D219)</f>
        <v>37.054512</v>
      </c>
      <c r="E218" s="396">
        <f t="shared" ref="E218:E236" si="43">SUM(F218:H218)</f>
        <v>2.7149</v>
      </c>
      <c r="F218" s="395">
        <f t="shared" ref="F218:H218" si="44">SUM(F219)</f>
        <v>0</v>
      </c>
      <c r="G218" s="399">
        <f t="shared" si="44"/>
        <v>2.7149</v>
      </c>
      <c r="H218" s="397">
        <f t="shared" si="44"/>
        <v>0</v>
      </c>
      <c r="I218" s="371"/>
    </row>
    <row r="219" s="269" customFormat="1" spans="1:9">
      <c r="A219" s="393" t="s">
        <v>786</v>
      </c>
      <c r="B219" s="398" t="s">
        <v>787</v>
      </c>
      <c r="C219" s="395">
        <f t="shared" si="42"/>
        <v>39.769412</v>
      </c>
      <c r="D219" s="395">
        <v>37.054512</v>
      </c>
      <c r="E219" s="396">
        <f t="shared" si="43"/>
        <v>2.7149</v>
      </c>
      <c r="F219" s="395"/>
      <c r="G219" s="399">
        <v>2.7149</v>
      </c>
      <c r="H219" s="397"/>
      <c r="I219" s="371"/>
    </row>
    <row r="220" s="269" customFormat="1" spans="1:9">
      <c r="A220" s="393" t="s">
        <v>788</v>
      </c>
      <c r="B220" s="398" t="s">
        <v>789</v>
      </c>
      <c r="C220" s="395">
        <f t="shared" si="42"/>
        <v>489.261352</v>
      </c>
      <c r="D220" s="395">
        <f>SUM(D221:D222)</f>
        <v>458.893952</v>
      </c>
      <c r="E220" s="396">
        <f t="shared" si="43"/>
        <v>30.3674</v>
      </c>
      <c r="F220" s="395">
        <f t="shared" ref="F220:H220" si="45">SUM(F221:F222)</f>
        <v>0</v>
      </c>
      <c r="G220" s="399">
        <f t="shared" si="45"/>
        <v>30.3674</v>
      </c>
      <c r="H220" s="397">
        <f t="shared" si="45"/>
        <v>0</v>
      </c>
      <c r="I220" s="371"/>
    </row>
    <row r="221" s="269" customFormat="1" ht="19" customHeight="1" spans="1:9">
      <c r="A221" s="393" t="s">
        <v>790</v>
      </c>
      <c r="B221" s="398" t="s">
        <v>791</v>
      </c>
      <c r="C221" s="395">
        <f t="shared" si="42"/>
        <v>455.410092</v>
      </c>
      <c r="D221" s="395">
        <v>425.042692</v>
      </c>
      <c r="E221" s="396">
        <f t="shared" si="43"/>
        <v>30.3674</v>
      </c>
      <c r="F221" s="395"/>
      <c r="G221" s="399">
        <v>30.3674</v>
      </c>
      <c r="H221" s="397"/>
      <c r="I221" s="371"/>
    </row>
    <row r="222" s="269" customFormat="1" ht="20" customHeight="1" spans="1:9">
      <c r="A222" s="393" t="s">
        <v>792</v>
      </c>
      <c r="B222" s="398" t="s">
        <v>793</v>
      </c>
      <c r="C222" s="395">
        <f t="shared" si="42"/>
        <v>33.85126</v>
      </c>
      <c r="D222" s="395">
        <v>33.85126</v>
      </c>
      <c r="E222" s="396">
        <f t="shared" si="43"/>
        <v>0</v>
      </c>
      <c r="F222" s="395"/>
      <c r="G222" s="399"/>
      <c r="H222" s="397"/>
      <c r="I222" s="371"/>
    </row>
    <row r="223" s="269" customFormat="1" ht="20" customHeight="1" spans="1:9">
      <c r="A223" s="424">
        <v>20799</v>
      </c>
      <c r="B223" s="398" t="s">
        <v>794</v>
      </c>
      <c r="C223" s="395">
        <f>SUM(C224:C225)</f>
        <v>0</v>
      </c>
      <c r="D223" s="395">
        <f>SUM(D224:D225)</f>
        <v>0</v>
      </c>
      <c r="E223" s="396">
        <f t="shared" si="43"/>
        <v>0</v>
      </c>
      <c r="F223" s="395"/>
      <c r="G223" s="399"/>
      <c r="H223" s="397"/>
      <c r="I223" s="371"/>
    </row>
    <row r="224" s="269" customFormat="1" ht="20" customHeight="1" spans="1:9">
      <c r="A224" s="424">
        <v>2079903</v>
      </c>
      <c r="B224" s="402" t="s">
        <v>795</v>
      </c>
      <c r="C224" s="395">
        <f t="shared" si="42"/>
        <v>0</v>
      </c>
      <c r="D224" s="395"/>
      <c r="E224" s="396">
        <f t="shared" si="43"/>
        <v>0</v>
      </c>
      <c r="F224" s="395"/>
      <c r="G224" s="399"/>
      <c r="H224" s="397"/>
      <c r="I224" s="371"/>
    </row>
    <row r="225" s="269" customFormat="1" ht="20" customHeight="1" spans="1:9">
      <c r="A225" s="424">
        <v>2079999</v>
      </c>
      <c r="B225" s="402" t="s">
        <v>796</v>
      </c>
      <c r="C225" s="395">
        <f t="shared" si="42"/>
        <v>0</v>
      </c>
      <c r="D225" s="395"/>
      <c r="E225" s="396">
        <f t="shared" si="43"/>
        <v>0</v>
      </c>
      <c r="F225" s="395"/>
      <c r="G225" s="399"/>
      <c r="H225" s="397"/>
      <c r="I225" s="371"/>
    </row>
    <row r="226" s="269" customFormat="1" ht="20" customHeight="1" spans="1:9">
      <c r="A226" s="393" t="s">
        <v>797</v>
      </c>
      <c r="B226" s="398" t="s">
        <v>798</v>
      </c>
      <c r="C226" s="395">
        <f t="shared" ref="C226:H226" si="46">SUM(C227,C230,C235,C242,C248,C254,C259,C265,C271,C273,C276,C279,C282,C285,C287,C290,C295)</f>
        <v>59224.319051</v>
      </c>
      <c r="D226" s="395">
        <f t="shared" si="46"/>
        <v>60680.728724</v>
      </c>
      <c r="E226" s="396">
        <f t="shared" si="46"/>
        <v>-1456.409673</v>
      </c>
      <c r="F226" s="395">
        <f t="shared" si="46"/>
        <v>0</v>
      </c>
      <c r="G226" s="399">
        <f t="shared" si="46"/>
        <v>701.646927</v>
      </c>
      <c r="H226" s="397">
        <f t="shared" si="46"/>
        <v>-2158.0566</v>
      </c>
      <c r="I226" s="371"/>
    </row>
    <row r="227" s="269" customFormat="1" ht="18" customHeight="1" spans="1:9">
      <c r="A227" s="393" t="s">
        <v>799</v>
      </c>
      <c r="B227" s="398" t="s">
        <v>800</v>
      </c>
      <c r="C227" s="395">
        <f t="shared" ref="C227:H227" si="47">SUM(C228:C229)</f>
        <v>2181.758536</v>
      </c>
      <c r="D227" s="395">
        <f t="shared" si="47"/>
        <v>2168.198536</v>
      </c>
      <c r="E227" s="396">
        <f t="shared" si="47"/>
        <v>13.56</v>
      </c>
      <c r="F227" s="395">
        <f t="shared" si="47"/>
        <v>0</v>
      </c>
      <c r="G227" s="399">
        <f t="shared" si="47"/>
        <v>22.7</v>
      </c>
      <c r="H227" s="397">
        <f t="shared" si="47"/>
        <v>-9.14</v>
      </c>
      <c r="I227" s="371"/>
    </row>
    <row r="228" s="269" customFormat="1" ht="18" customHeight="1" spans="1:9">
      <c r="A228" s="393" t="s">
        <v>801</v>
      </c>
      <c r="B228" s="412" t="s">
        <v>802</v>
      </c>
      <c r="C228" s="395">
        <f t="shared" si="42"/>
        <v>1760.948536</v>
      </c>
      <c r="D228" s="395">
        <v>1747.388536</v>
      </c>
      <c r="E228" s="396">
        <f t="shared" si="43"/>
        <v>13.56</v>
      </c>
      <c r="F228" s="395"/>
      <c r="G228" s="399">
        <v>22.7</v>
      </c>
      <c r="H228" s="397">
        <v>-9.14</v>
      </c>
      <c r="I228" s="371"/>
    </row>
    <row r="229" s="269" customFormat="1" ht="18" customHeight="1" spans="1:9">
      <c r="A229" s="393" t="s">
        <v>803</v>
      </c>
      <c r="B229" s="412" t="s">
        <v>804</v>
      </c>
      <c r="C229" s="395">
        <f t="shared" si="42"/>
        <v>420.81</v>
      </c>
      <c r="D229" s="395">
        <v>420.81</v>
      </c>
      <c r="E229" s="396"/>
      <c r="F229" s="395"/>
      <c r="G229" s="399"/>
      <c r="H229" s="397"/>
      <c r="I229" s="371"/>
    </row>
    <row r="230" s="269" customFormat="1" ht="18" customHeight="1" spans="1:9">
      <c r="A230" s="393" t="s">
        <v>805</v>
      </c>
      <c r="B230" s="398" t="s">
        <v>806</v>
      </c>
      <c r="C230" s="395">
        <f t="shared" ref="C230:H230" si="48">SUM(C231:C234)</f>
        <v>1709.553968</v>
      </c>
      <c r="D230" s="395">
        <f t="shared" si="48"/>
        <v>1620.601068</v>
      </c>
      <c r="E230" s="396">
        <f t="shared" si="48"/>
        <v>88.9529</v>
      </c>
      <c r="F230" s="395">
        <f t="shared" si="48"/>
        <v>0</v>
      </c>
      <c r="G230" s="399">
        <f t="shared" si="48"/>
        <v>-16.0141</v>
      </c>
      <c r="H230" s="397">
        <f t="shared" si="48"/>
        <v>104.967</v>
      </c>
      <c r="I230" s="371"/>
    </row>
    <row r="231" s="269" customFormat="1" ht="18" customHeight="1" spans="1:9">
      <c r="A231" s="393" t="s">
        <v>807</v>
      </c>
      <c r="B231" s="398" t="s">
        <v>451</v>
      </c>
      <c r="C231" s="395">
        <f t="shared" ref="C230:C294" si="49">SUM(D231:E231)</f>
        <v>203.083184</v>
      </c>
      <c r="D231" s="395">
        <v>219.303884</v>
      </c>
      <c r="E231" s="396">
        <f t="shared" ref="E230:E237" si="50">SUM(F231:H231)</f>
        <v>-16.2207</v>
      </c>
      <c r="F231" s="395"/>
      <c r="G231" s="399">
        <v>-16.2207</v>
      </c>
      <c r="H231" s="397"/>
      <c r="I231" s="371"/>
    </row>
    <row r="232" s="269" customFormat="1" ht="18" customHeight="1" spans="1:9">
      <c r="A232" s="393" t="s">
        <v>808</v>
      </c>
      <c r="B232" s="398" t="s">
        <v>809</v>
      </c>
      <c r="C232" s="395">
        <f t="shared" si="49"/>
        <v>17.967</v>
      </c>
      <c r="D232" s="395">
        <v>3</v>
      </c>
      <c r="E232" s="396">
        <f t="shared" si="50"/>
        <v>14.967</v>
      </c>
      <c r="F232" s="395"/>
      <c r="G232" s="399"/>
      <c r="H232" s="397">
        <v>14.967</v>
      </c>
      <c r="I232" s="371"/>
    </row>
    <row r="233" s="269" customFormat="1" ht="18" customHeight="1" spans="1:9">
      <c r="A233" s="424">
        <v>2080208</v>
      </c>
      <c r="B233" s="402" t="s">
        <v>810</v>
      </c>
      <c r="C233" s="395">
        <f t="shared" si="49"/>
        <v>0</v>
      </c>
      <c r="D233" s="395"/>
      <c r="E233" s="396">
        <f t="shared" si="50"/>
        <v>0</v>
      </c>
      <c r="F233" s="395"/>
      <c r="G233" s="399"/>
      <c r="H233" s="397"/>
      <c r="I233" s="371"/>
    </row>
    <row r="234" s="269" customFormat="1" ht="18" customHeight="1" spans="1:9">
      <c r="A234" s="393" t="s">
        <v>811</v>
      </c>
      <c r="B234" s="398" t="s">
        <v>812</v>
      </c>
      <c r="C234" s="395">
        <f t="shared" si="49"/>
        <v>1488.503784</v>
      </c>
      <c r="D234" s="395">
        <v>1398.297184</v>
      </c>
      <c r="E234" s="396">
        <f t="shared" si="50"/>
        <v>90.2066</v>
      </c>
      <c r="F234" s="395"/>
      <c r="G234" s="399">
        <v>0.2066</v>
      </c>
      <c r="H234" s="397">
        <v>90</v>
      </c>
      <c r="I234" s="371"/>
    </row>
    <row r="235" s="269" customFormat="1" spans="1:9">
      <c r="A235" s="393" t="s">
        <v>813</v>
      </c>
      <c r="B235" s="398" t="s">
        <v>814</v>
      </c>
      <c r="C235" s="395">
        <f t="shared" ref="C235:H235" si="51">SUM(C236:C241)</f>
        <v>37382.359955</v>
      </c>
      <c r="D235" s="395">
        <f t="shared" si="51"/>
        <v>40539.710216</v>
      </c>
      <c r="E235" s="396">
        <f t="shared" si="51"/>
        <v>-3157.350261</v>
      </c>
      <c r="F235" s="395">
        <f t="shared" si="51"/>
        <v>0</v>
      </c>
      <c r="G235" s="399">
        <f t="shared" si="51"/>
        <v>760.649739</v>
      </c>
      <c r="H235" s="397">
        <f t="shared" si="51"/>
        <v>-3918</v>
      </c>
      <c r="I235" s="371"/>
    </row>
    <row r="236" s="269" customFormat="1" spans="1:9">
      <c r="A236" s="393" t="s">
        <v>815</v>
      </c>
      <c r="B236" s="398" t="s">
        <v>816</v>
      </c>
      <c r="C236" s="395">
        <f t="shared" si="49"/>
        <v>3889.865846</v>
      </c>
      <c r="D236" s="395">
        <v>3846.198764</v>
      </c>
      <c r="E236" s="396">
        <f t="shared" si="50"/>
        <v>43.667082</v>
      </c>
      <c r="F236" s="395"/>
      <c r="G236" s="399">
        <v>43.667082</v>
      </c>
      <c r="H236" s="397"/>
      <c r="I236" s="371"/>
    </row>
    <row r="237" s="269" customFormat="1" spans="1:9">
      <c r="A237" s="393" t="s">
        <v>817</v>
      </c>
      <c r="B237" s="398" t="s">
        <v>818</v>
      </c>
      <c r="C237" s="395">
        <f t="shared" si="49"/>
        <v>11961.485421</v>
      </c>
      <c r="D237" s="395">
        <v>11236.922092</v>
      </c>
      <c r="E237" s="396">
        <f t="shared" si="50"/>
        <v>724.563329</v>
      </c>
      <c r="F237" s="395"/>
      <c r="G237" s="399">
        <v>724.563329</v>
      </c>
      <c r="H237" s="397"/>
      <c r="I237" s="371"/>
    </row>
    <row r="238" s="269" customFormat="1" ht="27" spans="1:9">
      <c r="A238" s="393" t="s">
        <v>819</v>
      </c>
      <c r="B238" s="398" t="s">
        <v>820</v>
      </c>
      <c r="C238" s="395">
        <f t="shared" si="49"/>
        <v>12108</v>
      </c>
      <c r="D238" s="395">
        <v>12108</v>
      </c>
      <c r="E238" s="396">
        <f t="shared" ref="E238:E275" si="52">SUM(F238:H238)</f>
        <v>0</v>
      </c>
      <c r="F238" s="395"/>
      <c r="G238" s="399"/>
      <c r="H238" s="397"/>
      <c r="I238" s="371"/>
    </row>
    <row r="239" s="269" customFormat="1" spans="1:9">
      <c r="A239" s="393" t="s">
        <v>821</v>
      </c>
      <c r="B239" s="398" t="s">
        <v>822</v>
      </c>
      <c r="C239" s="395">
        <f t="shared" si="49"/>
        <v>1200</v>
      </c>
      <c r="D239" s="395">
        <v>1100</v>
      </c>
      <c r="E239" s="396">
        <f t="shared" si="52"/>
        <v>100</v>
      </c>
      <c r="F239" s="395"/>
      <c r="G239" s="399"/>
      <c r="H239" s="397">
        <v>100</v>
      </c>
      <c r="I239" s="371"/>
    </row>
    <row r="240" s="269" customFormat="1" spans="1:9">
      <c r="A240" s="424">
        <v>2080507</v>
      </c>
      <c r="B240" s="402" t="s">
        <v>823</v>
      </c>
      <c r="C240" s="395">
        <f t="shared" si="49"/>
        <v>7090</v>
      </c>
      <c r="D240" s="395">
        <v>11108</v>
      </c>
      <c r="E240" s="396">
        <f t="shared" si="52"/>
        <v>-4018</v>
      </c>
      <c r="F240" s="395"/>
      <c r="G240" s="399"/>
      <c r="H240" s="397">
        <v>-4018</v>
      </c>
      <c r="I240" s="371"/>
    </row>
    <row r="241" s="269" customFormat="1" spans="1:9">
      <c r="A241" s="393" t="s">
        <v>824</v>
      </c>
      <c r="B241" s="398" t="s">
        <v>825</v>
      </c>
      <c r="C241" s="395">
        <f t="shared" si="49"/>
        <v>1133.008688</v>
      </c>
      <c r="D241" s="395">
        <v>1140.58936</v>
      </c>
      <c r="E241" s="396">
        <f t="shared" si="52"/>
        <v>-7.580672</v>
      </c>
      <c r="F241" s="395"/>
      <c r="G241" s="399">
        <v>-7.580672</v>
      </c>
      <c r="H241" s="397"/>
      <c r="I241" s="371"/>
    </row>
    <row r="242" s="269" customFormat="1" spans="1:9">
      <c r="A242" s="393" t="s">
        <v>826</v>
      </c>
      <c r="B242" s="398" t="s">
        <v>827</v>
      </c>
      <c r="C242" s="395">
        <f t="shared" ref="C242:H242" si="53">SUM(C243:C247)</f>
        <v>2565.394896</v>
      </c>
      <c r="D242" s="395">
        <f t="shared" si="53"/>
        <v>2599.394896</v>
      </c>
      <c r="E242" s="396">
        <f t="shared" si="53"/>
        <v>-34</v>
      </c>
      <c r="F242" s="395">
        <f t="shared" si="53"/>
        <v>0</v>
      </c>
      <c r="G242" s="399">
        <f t="shared" si="53"/>
        <v>0</v>
      </c>
      <c r="H242" s="397">
        <f t="shared" si="53"/>
        <v>-34</v>
      </c>
      <c r="I242" s="371"/>
    </row>
    <row r="243" s="269" customFormat="1" spans="1:9">
      <c r="A243" s="393" t="s">
        <v>828</v>
      </c>
      <c r="B243" s="398" t="s">
        <v>829</v>
      </c>
      <c r="C243" s="395">
        <f t="shared" si="49"/>
        <v>136</v>
      </c>
      <c r="D243" s="395">
        <v>130</v>
      </c>
      <c r="E243" s="396">
        <f t="shared" si="52"/>
        <v>6</v>
      </c>
      <c r="F243" s="395"/>
      <c r="G243" s="399"/>
      <c r="H243" s="397">
        <v>6</v>
      </c>
      <c r="I243" s="371"/>
    </row>
    <row r="244" s="269" customFormat="1" spans="1:9">
      <c r="A244" s="393" t="s">
        <v>830</v>
      </c>
      <c r="B244" s="398" t="s">
        <v>831</v>
      </c>
      <c r="C244" s="395">
        <f t="shared" si="49"/>
        <v>920</v>
      </c>
      <c r="D244" s="395">
        <v>960</v>
      </c>
      <c r="E244" s="396">
        <f t="shared" si="52"/>
        <v>-40</v>
      </c>
      <c r="F244" s="395"/>
      <c r="G244" s="399"/>
      <c r="H244" s="397">
        <v>-40</v>
      </c>
      <c r="I244" s="371"/>
    </row>
    <row r="245" s="269" customFormat="1" spans="1:9">
      <c r="A245" s="424">
        <v>2080711</v>
      </c>
      <c r="B245" s="402" t="s">
        <v>832</v>
      </c>
      <c r="C245" s="395">
        <f t="shared" si="49"/>
        <v>0</v>
      </c>
      <c r="D245" s="395"/>
      <c r="E245" s="396">
        <f t="shared" si="52"/>
        <v>0</v>
      </c>
      <c r="F245" s="395"/>
      <c r="G245" s="399"/>
      <c r="H245" s="397"/>
      <c r="I245" s="371"/>
    </row>
    <row r="246" s="269" customFormat="1" spans="1:9">
      <c r="A246" s="424">
        <v>2080712</v>
      </c>
      <c r="B246" s="402" t="s">
        <v>833</v>
      </c>
      <c r="C246" s="395">
        <f t="shared" si="49"/>
        <v>0</v>
      </c>
      <c r="D246" s="395"/>
      <c r="E246" s="396">
        <f t="shared" si="52"/>
        <v>0</v>
      </c>
      <c r="F246" s="395"/>
      <c r="G246" s="399"/>
      <c r="H246" s="397"/>
      <c r="I246" s="371"/>
    </row>
    <row r="247" s="269" customFormat="1" spans="1:9">
      <c r="A247" s="393" t="s">
        <v>834</v>
      </c>
      <c r="B247" s="398" t="s">
        <v>835</v>
      </c>
      <c r="C247" s="395">
        <f t="shared" si="49"/>
        <v>1509.394896</v>
      </c>
      <c r="D247" s="395">
        <v>1509.394896</v>
      </c>
      <c r="E247" s="396">
        <f t="shared" si="52"/>
        <v>0</v>
      </c>
      <c r="F247" s="395"/>
      <c r="G247" s="399"/>
      <c r="H247" s="397"/>
      <c r="I247" s="371"/>
    </row>
    <row r="248" s="269" customFormat="1" spans="1:9">
      <c r="A248" s="393" t="s">
        <v>836</v>
      </c>
      <c r="B248" s="398" t="s">
        <v>837</v>
      </c>
      <c r="C248" s="395">
        <f t="shared" ref="C248:H248" si="54">SUM(C249:C253)</f>
        <v>740.3864</v>
      </c>
      <c r="D248" s="395">
        <f t="shared" si="54"/>
        <v>739.0864</v>
      </c>
      <c r="E248" s="396">
        <f t="shared" si="54"/>
        <v>1.3</v>
      </c>
      <c r="F248" s="395">
        <f t="shared" si="54"/>
        <v>0</v>
      </c>
      <c r="G248" s="399">
        <f t="shared" si="54"/>
        <v>1.3</v>
      </c>
      <c r="H248" s="397">
        <f t="shared" si="54"/>
        <v>0</v>
      </c>
      <c r="I248" s="371"/>
    </row>
    <row r="249" s="269" customFormat="1" spans="1:9">
      <c r="A249" s="424">
        <v>2080801</v>
      </c>
      <c r="B249" s="402" t="s">
        <v>838</v>
      </c>
      <c r="C249" s="395">
        <f t="shared" si="49"/>
        <v>501.3</v>
      </c>
      <c r="D249" s="395">
        <v>500</v>
      </c>
      <c r="E249" s="396">
        <f t="shared" si="52"/>
        <v>1.3</v>
      </c>
      <c r="F249" s="395"/>
      <c r="G249" s="399">
        <v>1.3</v>
      </c>
      <c r="H249" s="397"/>
      <c r="I249" s="371"/>
    </row>
    <row r="250" s="269" customFormat="1" spans="1:9">
      <c r="A250" s="424">
        <v>2080802</v>
      </c>
      <c r="B250" s="402" t="s">
        <v>839</v>
      </c>
      <c r="C250" s="395">
        <f t="shared" si="49"/>
        <v>0</v>
      </c>
      <c r="D250" s="395"/>
      <c r="E250" s="396">
        <f t="shared" si="52"/>
        <v>0</v>
      </c>
      <c r="F250" s="395"/>
      <c r="G250" s="399"/>
      <c r="H250" s="397"/>
      <c r="I250" s="371"/>
    </row>
    <row r="251" s="269" customFormat="1" spans="1:9">
      <c r="A251" s="424">
        <v>2080803</v>
      </c>
      <c r="B251" s="402" t="s">
        <v>840</v>
      </c>
      <c r="C251" s="395">
        <f t="shared" si="49"/>
        <v>0</v>
      </c>
      <c r="D251" s="395"/>
      <c r="E251" s="396">
        <f t="shared" si="52"/>
        <v>0</v>
      </c>
      <c r="F251" s="395"/>
      <c r="G251" s="399"/>
      <c r="H251" s="397"/>
      <c r="I251" s="371"/>
    </row>
    <row r="252" s="269" customFormat="1" spans="1:9">
      <c r="A252" s="393" t="s">
        <v>841</v>
      </c>
      <c r="B252" s="398" t="s">
        <v>842</v>
      </c>
      <c r="C252" s="395">
        <f t="shared" si="49"/>
        <v>150</v>
      </c>
      <c r="D252" s="395">
        <v>150</v>
      </c>
      <c r="E252" s="396">
        <f t="shared" si="52"/>
        <v>0</v>
      </c>
      <c r="F252" s="395"/>
      <c r="G252" s="399"/>
      <c r="H252" s="397"/>
      <c r="I252" s="371"/>
    </row>
    <row r="253" s="269" customFormat="1" spans="1:9">
      <c r="A253" s="393" t="s">
        <v>843</v>
      </c>
      <c r="B253" s="398" t="s">
        <v>844</v>
      </c>
      <c r="C253" s="395">
        <f t="shared" si="49"/>
        <v>89.0864</v>
      </c>
      <c r="D253" s="395">
        <v>89.0864</v>
      </c>
      <c r="E253" s="396">
        <f t="shared" si="52"/>
        <v>0</v>
      </c>
      <c r="F253" s="395"/>
      <c r="G253" s="399"/>
      <c r="H253" s="397"/>
      <c r="I253" s="414"/>
    </row>
    <row r="254" s="269" customFormat="1" spans="1:9">
      <c r="A254" s="393" t="s">
        <v>845</v>
      </c>
      <c r="B254" s="398" t="s">
        <v>846</v>
      </c>
      <c r="C254" s="395">
        <f t="shared" ref="C254:H254" si="55">SUM(C255:C258)</f>
        <v>1061.154</v>
      </c>
      <c r="D254" s="395">
        <f t="shared" si="55"/>
        <v>1061.088</v>
      </c>
      <c r="E254" s="396">
        <f t="shared" si="55"/>
        <v>0.066</v>
      </c>
      <c r="F254" s="395">
        <f t="shared" si="55"/>
        <v>0</v>
      </c>
      <c r="G254" s="399">
        <f t="shared" si="55"/>
        <v>0.066</v>
      </c>
      <c r="H254" s="397">
        <f t="shared" si="55"/>
        <v>0</v>
      </c>
      <c r="I254" s="371"/>
    </row>
    <row r="255" s="269" customFormat="1" spans="1:9">
      <c r="A255" s="393" t="s">
        <v>847</v>
      </c>
      <c r="B255" s="398" t="s">
        <v>848</v>
      </c>
      <c r="C255" s="395">
        <f t="shared" si="49"/>
        <v>763.06</v>
      </c>
      <c r="D255" s="395">
        <v>763.06</v>
      </c>
      <c r="E255" s="396">
        <f t="shared" si="52"/>
        <v>0</v>
      </c>
      <c r="F255" s="395"/>
      <c r="G255" s="399"/>
      <c r="H255" s="397"/>
      <c r="I255" s="371"/>
    </row>
    <row r="256" s="269" customFormat="1" spans="1:9">
      <c r="A256" s="393" t="s">
        <v>849</v>
      </c>
      <c r="B256" s="398" t="s">
        <v>850</v>
      </c>
      <c r="C256" s="395">
        <f t="shared" si="49"/>
        <v>119.148</v>
      </c>
      <c r="D256" s="395">
        <v>119.148</v>
      </c>
      <c r="E256" s="396">
        <f t="shared" si="52"/>
        <v>0</v>
      </c>
      <c r="F256" s="395"/>
      <c r="G256" s="399"/>
      <c r="H256" s="397"/>
      <c r="I256" s="371"/>
    </row>
    <row r="257" s="269" customFormat="1" spans="1:9">
      <c r="A257" s="393" t="s">
        <v>851</v>
      </c>
      <c r="B257" s="398" t="s">
        <v>852</v>
      </c>
      <c r="C257" s="395">
        <f t="shared" si="49"/>
        <v>78.946</v>
      </c>
      <c r="D257" s="395">
        <v>78.88</v>
      </c>
      <c r="E257" s="396">
        <f t="shared" si="52"/>
        <v>0.066</v>
      </c>
      <c r="F257" s="395"/>
      <c r="G257" s="399">
        <v>0.066</v>
      </c>
      <c r="H257" s="397"/>
      <c r="I257" s="371"/>
    </row>
    <row r="258" s="269" customFormat="1" spans="1:9">
      <c r="A258" s="424">
        <v>2080999</v>
      </c>
      <c r="B258" s="402" t="s">
        <v>853</v>
      </c>
      <c r="C258" s="395">
        <f t="shared" si="49"/>
        <v>100</v>
      </c>
      <c r="D258" s="395">
        <v>100</v>
      </c>
      <c r="E258" s="396">
        <f t="shared" si="52"/>
        <v>0</v>
      </c>
      <c r="F258" s="395"/>
      <c r="G258" s="399"/>
      <c r="H258" s="397"/>
      <c r="I258" s="371"/>
    </row>
    <row r="259" s="269" customFormat="1" spans="1:9">
      <c r="A259" s="393" t="s">
        <v>854</v>
      </c>
      <c r="B259" s="398" t="s">
        <v>855</v>
      </c>
      <c r="C259" s="395">
        <f t="shared" ref="C259:H259" si="56">SUM(C260:C264)</f>
        <v>566.778456</v>
      </c>
      <c r="D259" s="395">
        <f t="shared" si="56"/>
        <v>643.038168</v>
      </c>
      <c r="E259" s="396">
        <f t="shared" si="56"/>
        <v>-76.259712</v>
      </c>
      <c r="F259" s="395">
        <f t="shared" si="56"/>
        <v>0</v>
      </c>
      <c r="G259" s="399">
        <f t="shared" si="56"/>
        <v>-76.259712</v>
      </c>
      <c r="H259" s="397">
        <f t="shared" si="56"/>
        <v>0</v>
      </c>
      <c r="I259" s="371"/>
    </row>
    <row r="260" s="269" customFormat="1" spans="1:9">
      <c r="A260" s="393" t="s">
        <v>856</v>
      </c>
      <c r="B260" s="398" t="s">
        <v>857</v>
      </c>
      <c r="C260" s="395">
        <f t="shared" si="49"/>
        <v>60</v>
      </c>
      <c r="D260" s="395">
        <v>60</v>
      </c>
      <c r="E260" s="396">
        <f t="shared" si="52"/>
        <v>0</v>
      </c>
      <c r="F260" s="395"/>
      <c r="G260" s="399"/>
      <c r="H260" s="397"/>
      <c r="I260" s="371"/>
    </row>
    <row r="261" s="269" customFormat="1" spans="1:9">
      <c r="A261" s="393" t="s">
        <v>858</v>
      </c>
      <c r="B261" s="398" t="s">
        <v>859</v>
      </c>
      <c r="C261" s="395">
        <f t="shared" si="49"/>
        <v>196.226124</v>
      </c>
      <c r="D261" s="395">
        <v>265.827336</v>
      </c>
      <c r="E261" s="396">
        <f t="shared" si="52"/>
        <v>-69.601212</v>
      </c>
      <c r="F261" s="395"/>
      <c r="G261" s="399">
        <v>-69.601212</v>
      </c>
      <c r="H261" s="397"/>
      <c r="I261" s="371"/>
    </row>
    <row r="262" s="269" customFormat="1" spans="1:9">
      <c r="A262" s="393" t="s">
        <v>860</v>
      </c>
      <c r="B262" s="398" t="s">
        <v>861</v>
      </c>
      <c r="C262" s="395">
        <f t="shared" si="49"/>
        <v>33.474164</v>
      </c>
      <c r="D262" s="395">
        <v>33.206864</v>
      </c>
      <c r="E262" s="396">
        <f t="shared" si="52"/>
        <v>0.2673</v>
      </c>
      <c r="F262" s="395"/>
      <c r="G262" s="399">
        <v>0.2673</v>
      </c>
      <c r="H262" s="397"/>
      <c r="I262" s="371"/>
    </row>
    <row r="263" s="269" customFormat="1" spans="1:9">
      <c r="A263" s="393" t="s">
        <v>862</v>
      </c>
      <c r="B263" s="398" t="s">
        <v>863</v>
      </c>
      <c r="C263" s="395">
        <f t="shared" si="49"/>
        <v>100</v>
      </c>
      <c r="D263" s="395">
        <v>100</v>
      </c>
      <c r="E263" s="396">
        <f t="shared" si="52"/>
        <v>0</v>
      </c>
      <c r="F263" s="395"/>
      <c r="G263" s="399"/>
      <c r="H263" s="397"/>
      <c r="I263" s="371"/>
    </row>
    <row r="264" s="269" customFormat="1" spans="1:9">
      <c r="A264" s="393" t="s">
        <v>864</v>
      </c>
      <c r="B264" s="398" t="s">
        <v>865</v>
      </c>
      <c r="C264" s="395">
        <f t="shared" si="49"/>
        <v>177.078168</v>
      </c>
      <c r="D264" s="395">
        <v>184.003968</v>
      </c>
      <c r="E264" s="396">
        <f t="shared" si="52"/>
        <v>-6.9258</v>
      </c>
      <c r="F264" s="395"/>
      <c r="G264" s="399">
        <v>-6.9258</v>
      </c>
      <c r="H264" s="397"/>
      <c r="I264" s="431"/>
    </row>
    <row r="265" s="269" customFormat="1" spans="1:9">
      <c r="A265" s="393" t="s">
        <v>866</v>
      </c>
      <c r="B265" s="398" t="s">
        <v>867</v>
      </c>
      <c r="C265" s="395">
        <f t="shared" ref="C265:H265" si="57">SUM(C266:C270)</f>
        <v>601.390348</v>
      </c>
      <c r="D265" s="395">
        <f t="shared" si="57"/>
        <v>598.503148</v>
      </c>
      <c r="E265" s="396">
        <f t="shared" si="57"/>
        <v>2.8872</v>
      </c>
      <c r="F265" s="395">
        <f t="shared" si="57"/>
        <v>0</v>
      </c>
      <c r="G265" s="399">
        <f t="shared" si="57"/>
        <v>2.8872</v>
      </c>
      <c r="H265" s="397">
        <f t="shared" si="57"/>
        <v>0</v>
      </c>
      <c r="I265" s="371"/>
    </row>
    <row r="266" s="269" customFormat="1" spans="1:9">
      <c r="A266" s="393" t="s">
        <v>868</v>
      </c>
      <c r="B266" s="398" t="s">
        <v>451</v>
      </c>
      <c r="C266" s="395">
        <f t="shared" si="49"/>
        <v>111.390348</v>
      </c>
      <c r="D266" s="395">
        <v>108.503148</v>
      </c>
      <c r="E266" s="396">
        <f t="shared" si="52"/>
        <v>2.8872</v>
      </c>
      <c r="F266" s="395"/>
      <c r="G266" s="399">
        <v>2.8872</v>
      </c>
      <c r="H266" s="397"/>
      <c r="I266" s="371"/>
    </row>
    <row r="267" s="269" customFormat="1" spans="1:9">
      <c r="A267" s="424">
        <v>2081104</v>
      </c>
      <c r="B267" s="402" t="s">
        <v>869</v>
      </c>
      <c r="C267" s="395">
        <f t="shared" si="49"/>
        <v>0</v>
      </c>
      <c r="D267" s="395"/>
      <c r="E267" s="396">
        <f t="shared" si="52"/>
        <v>0</v>
      </c>
      <c r="F267" s="395"/>
      <c r="G267" s="399"/>
      <c r="H267" s="397"/>
      <c r="I267" s="371"/>
    </row>
    <row r="268" s="269" customFormat="1" ht="15" customHeight="1" spans="1:9">
      <c r="A268" s="424">
        <v>2081105</v>
      </c>
      <c r="B268" s="402" t="s">
        <v>870</v>
      </c>
      <c r="C268" s="395">
        <f t="shared" si="49"/>
        <v>0</v>
      </c>
      <c r="D268" s="395"/>
      <c r="E268" s="396">
        <f t="shared" si="52"/>
        <v>0</v>
      </c>
      <c r="F268" s="395"/>
      <c r="G268" s="399"/>
      <c r="H268" s="397"/>
      <c r="I268" s="371"/>
    </row>
    <row r="269" s="269" customFormat="1" ht="15" customHeight="1" spans="1:9">
      <c r="A269" s="424">
        <v>2081107</v>
      </c>
      <c r="B269" s="402" t="s">
        <v>871</v>
      </c>
      <c r="C269" s="395">
        <f t="shared" si="49"/>
        <v>0</v>
      </c>
      <c r="D269" s="395"/>
      <c r="E269" s="396">
        <f t="shared" si="52"/>
        <v>0</v>
      </c>
      <c r="F269" s="395"/>
      <c r="G269" s="399"/>
      <c r="H269" s="397"/>
      <c r="I269" s="371"/>
    </row>
    <row r="270" s="269" customFormat="1" ht="15" customHeight="1" spans="1:9">
      <c r="A270" s="393" t="s">
        <v>872</v>
      </c>
      <c r="B270" s="398" t="s">
        <v>873</v>
      </c>
      <c r="C270" s="395">
        <f t="shared" si="49"/>
        <v>490</v>
      </c>
      <c r="D270" s="395">
        <v>490</v>
      </c>
      <c r="E270" s="396">
        <f t="shared" si="52"/>
        <v>0</v>
      </c>
      <c r="F270" s="395"/>
      <c r="G270" s="399"/>
      <c r="H270" s="397"/>
      <c r="I270" s="371"/>
    </row>
    <row r="271" s="269" customFormat="1" ht="15" customHeight="1" spans="1:9">
      <c r="A271" s="424">
        <v>20815</v>
      </c>
      <c r="B271" s="402" t="s">
        <v>874</v>
      </c>
      <c r="C271" s="395">
        <f t="shared" ref="C271:H271" si="58">SUM(C272)</f>
        <v>0</v>
      </c>
      <c r="D271" s="395">
        <f t="shared" si="58"/>
        <v>0</v>
      </c>
      <c r="E271" s="396">
        <f t="shared" si="58"/>
        <v>0</v>
      </c>
      <c r="F271" s="395">
        <f t="shared" si="58"/>
        <v>0</v>
      </c>
      <c r="G271" s="399">
        <f t="shared" si="58"/>
        <v>0</v>
      </c>
      <c r="H271" s="397">
        <f t="shared" si="58"/>
        <v>0</v>
      </c>
      <c r="I271" s="371"/>
    </row>
    <row r="272" s="269" customFormat="1" ht="15" customHeight="1" spans="1:9">
      <c r="A272" s="424">
        <v>2081502</v>
      </c>
      <c r="B272" s="402" t="s">
        <v>875</v>
      </c>
      <c r="C272" s="395">
        <f t="shared" si="49"/>
        <v>0</v>
      </c>
      <c r="D272" s="395"/>
      <c r="E272" s="396">
        <f t="shared" si="52"/>
        <v>0</v>
      </c>
      <c r="F272" s="395"/>
      <c r="G272" s="399"/>
      <c r="H272" s="397"/>
      <c r="I272" s="371"/>
    </row>
    <row r="273" s="269" customFormat="1" spans="1:9">
      <c r="A273" s="393" t="s">
        <v>876</v>
      </c>
      <c r="B273" s="398" t="s">
        <v>877</v>
      </c>
      <c r="C273" s="395">
        <f t="shared" ref="C273:H273" si="59">SUM(C274:C275)</f>
        <v>93.0132</v>
      </c>
      <c r="D273" s="395">
        <f t="shared" si="59"/>
        <v>95</v>
      </c>
      <c r="E273" s="396">
        <f t="shared" si="59"/>
        <v>-1.9868</v>
      </c>
      <c r="F273" s="395">
        <f t="shared" si="59"/>
        <v>0</v>
      </c>
      <c r="G273" s="399">
        <f t="shared" si="59"/>
        <v>-1.9868</v>
      </c>
      <c r="H273" s="397">
        <f t="shared" si="59"/>
        <v>0</v>
      </c>
      <c r="I273" s="371"/>
    </row>
    <row r="274" s="269" customFormat="1" spans="1:9">
      <c r="A274" s="393" t="s">
        <v>878</v>
      </c>
      <c r="B274" s="398" t="s">
        <v>451</v>
      </c>
      <c r="C274" s="395">
        <f t="shared" si="49"/>
        <v>83.0132</v>
      </c>
      <c r="D274" s="395">
        <v>85</v>
      </c>
      <c r="E274" s="396">
        <f t="shared" si="52"/>
        <v>-1.9868</v>
      </c>
      <c r="F274" s="395"/>
      <c r="G274" s="399">
        <v>-1.9868</v>
      </c>
      <c r="H274" s="397"/>
      <c r="I274" s="371"/>
    </row>
    <row r="275" s="269" customFormat="1" spans="1:9">
      <c r="A275" s="393" t="s">
        <v>879</v>
      </c>
      <c r="B275" s="398" t="s">
        <v>880</v>
      </c>
      <c r="C275" s="395">
        <f t="shared" si="49"/>
        <v>10</v>
      </c>
      <c r="D275" s="395">
        <v>10</v>
      </c>
      <c r="E275" s="396"/>
      <c r="F275" s="395"/>
      <c r="G275" s="399"/>
      <c r="H275" s="397"/>
      <c r="I275" s="371"/>
    </row>
    <row r="276" s="269" customFormat="1" spans="1:9">
      <c r="A276" s="393" t="s">
        <v>881</v>
      </c>
      <c r="B276" s="398" t="s">
        <v>882</v>
      </c>
      <c r="C276" s="395">
        <f t="shared" ref="C276:H276" si="60">SUM(C277:C278)</f>
        <v>4549.9605</v>
      </c>
      <c r="D276" s="395">
        <f t="shared" si="60"/>
        <v>3899.9605</v>
      </c>
      <c r="E276" s="396">
        <f t="shared" si="60"/>
        <v>650</v>
      </c>
      <c r="F276" s="395">
        <f t="shared" si="60"/>
        <v>0</v>
      </c>
      <c r="G276" s="399">
        <f t="shared" si="60"/>
        <v>0</v>
      </c>
      <c r="H276" s="397">
        <f t="shared" si="60"/>
        <v>650</v>
      </c>
      <c r="I276" s="371"/>
    </row>
    <row r="277" s="269" customFormat="1" spans="1:9">
      <c r="A277" s="393" t="s">
        <v>883</v>
      </c>
      <c r="B277" s="398" t="s">
        <v>884</v>
      </c>
      <c r="C277" s="395">
        <f t="shared" si="49"/>
        <v>1560.4199</v>
      </c>
      <c r="D277" s="395">
        <v>1260.4199</v>
      </c>
      <c r="E277" s="396">
        <f t="shared" ref="E276:E296" si="61">SUM(F277:H277)</f>
        <v>300</v>
      </c>
      <c r="F277" s="395"/>
      <c r="G277" s="399"/>
      <c r="H277" s="397">
        <v>300</v>
      </c>
      <c r="I277" s="432"/>
    </row>
    <row r="278" s="269" customFormat="1" ht="15" customHeight="1" spans="1:9">
      <c r="A278" s="393" t="s">
        <v>885</v>
      </c>
      <c r="B278" s="398" t="s">
        <v>886</v>
      </c>
      <c r="C278" s="395">
        <f t="shared" si="49"/>
        <v>2989.5406</v>
      </c>
      <c r="D278" s="395">
        <v>2639.5406</v>
      </c>
      <c r="E278" s="396">
        <f t="shared" si="61"/>
        <v>350</v>
      </c>
      <c r="F278" s="395"/>
      <c r="G278" s="399"/>
      <c r="H278" s="397">
        <v>350</v>
      </c>
      <c r="I278" s="371"/>
    </row>
    <row r="279" s="269" customFormat="1" spans="1:9">
      <c r="A279" s="393" t="s">
        <v>887</v>
      </c>
      <c r="B279" s="398" t="s">
        <v>888</v>
      </c>
      <c r="C279" s="395">
        <f t="shared" ref="C279:H279" si="62">SUM(C280:C281)</f>
        <v>45</v>
      </c>
      <c r="D279" s="395">
        <f t="shared" si="62"/>
        <v>45</v>
      </c>
      <c r="E279" s="396">
        <f t="shared" si="62"/>
        <v>0</v>
      </c>
      <c r="F279" s="395">
        <f t="shared" si="62"/>
        <v>0</v>
      </c>
      <c r="G279" s="399">
        <f t="shared" si="62"/>
        <v>0</v>
      </c>
      <c r="H279" s="397">
        <f t="shared" si="62"/>
        <v>0</v>
      </c>
      <c r="I279" s="371"/>
    </row>
    <row r="280" s="269" customFormat="1" spans="1:9">
      <c r="A280" s="393" t="s">
        <v>889</v>
      </c>
      <c r="B280" s="398" t="s">
        <v>890</v>
      </c>
      <c r="C280" s="395">
        <f t="shared" si="49"/>
        <v>30</v>
      </c>
      <c r="D280" s="395">
        <v>30</v>
      </c>
      <c r="E280" s="396">
        <f t="shared" si="61"/>
        <v>0</v>
      </c>
      <c r="F280" s="395"/>
      <c r="G280" s="399"/>
      <c r="H280" s="397"/>
      <c r="I280" s="371"/>
    </row>
    <row r="281" s="269" customFormat="1" spans="1:9">
      <c r="A281" s="393" t="s">
        <v>891</v>
      </c>
      <c r="B281" s="398" t="s">
        <v>892</v>
      </c>
      <c r="C281" s="395">
        <f t="shared" si="49"/>
        <v>15</v>
      </c>
      <c r="D281" s="395">
        <v>15</v>
      </c>
      <c r="E281" s="396">
        <f t="shared" si="61"/>
        <v>0</v>
      </c>
      <c r="F281" s="395"/>
      <c r="G281" s="399"/>
      <c r="H281" s="397"/>
      <c r="I281" s="371"/>
    </row>
    <row r="282" s="269" customFormat="1" spans="1:9">
      <c r="A282" s="393" t="s">
        <v>893</v>
      </c>
      <c r="B282" s="398" t="s">
        <v>894</v>
      </c>
      <c r="C282" s="395">
        <f t="shared" ref="C282:H282" si="63">SUM(C283:C284)</f>
        <v>157.4513</v>
      </c>
      <c r="D282" s="395">
        <f t="shared" si="63"/>
        <v>157.4513</v>
      </c>
      <c r="E282" s="396">
        <f t="shared" si="63"/>
        <v>0</v>
      </c>
      <c r="F282" s="395">
        <f t="shared" si="63"/>
        <v>0</v>
      </c>
      <c r="G282" s="399">
        <f t="shared" si="63"/>
        <v>0</v>
      </c>
      <c r="H282" s="397">
        <f t="shared" si="63"/>
        <v>0</v>
      </c>
      <c r="I282" s="371"/>
    </row>
    <row r="283" s="269" customFormat="1" spans="1:9">
      <c r="A283" s="393" t="s">
        <v>895</v>
      </c>
      <c r="B283" s="398" t="s">
        <v>896</v>
      </c>
      <c r="C283" s="395">
        <f t="shared" si="49"/>
        <v>22.1849</v>
      </c>
      <c r="D283" s="395">
        <v>22.1849</v>
      </c>
      <c r="E283" s="396">
        <f t="shared" si="61"/>
        <v>0</v>
      </c>
      <c r="F283" s="395"/>
      <c r="G283" s="399"/>
      <c r="H283" s="397"/>
      <c r="I283" s="371"/>
    </row>
    <row r="284" s="269" customFormat="1" spans="1:9">
      <c r="A284" s="393" t="s">
        <v>897</v>
      </c>
      <c r="B284" s="398" t="s">
        <v>898</v>
      </c>
      <c r="C284" s="395">
        <f t="shared" si="49"/>
        <v>135.2664</v>
      </c>
      <c r="D284" s="395">
        <v>135.2664</v>
      </c>
      <c r="E284" s="396">
        <f t="shared" si="61"/>
        <v>0</v>
      </c>
      <c r="F284" s="395"/>
      <c r="G284" s="399"/>
      <c r="H284" s="397"/>
      <c r="I284" s="371"/>
    </row>
    <row r="285" s="269" customFormat="1" spans="1:9">
      <c r="A285" s="393" t="s">
        <v>899</v>
      </c>
      <c r="B285" s="398" t="s">
        <v>900</v>
      </c>
      <c r="C285" s="395">
        <f t="shared" ref="C285:H285" si="64">SUM(C286)</f>
        <v>169.476384</v>
      </c>
      <c r="D285" s="395">
        <f t="shared" si="64"/>
        <v>131.716384</v>
      </c>
      <c r="E285" s="396">
        <f t="shared" si="64"/>
        <v>37.76</v>
      </c>
      <c r="F285" s="395">
        <f t="shared" si="64"/>
        <v>0</v>
      </c>
      <c r="G285" s="399">
        <f t="shared" si="64"/>
        <v>0</v>
      </c>
      <c r="H285" s="397">
        <f t="shared" si="64"/>
        <v>37.76</v>
      </c>
      <c r="I285" s="371"/>
    </row>
    <row r="286" s="269" customFormat="1" spans="1:9">
      <c r="A286" s="393" t="s">
        <v>901</v>
      </c>
      <c r="B286" s="398" t="s">
        <v>902</v>
      </c>
      <c r="C286" s="395">
        <f t="shared" si="49"/>
        <v>169.476384</v>
      </c>
      <c r="D286" s="395">
        <v>131.716384</v>
      </c>
      <c r="E286" s="396">
        <f t="shared" si="61"/>
        <v>37.76</v>
      </c>
      <c r="F286" s="395"/>
      <c r="G286" s="399"/>
      <c r="H286" s="397">
        <v>37.76</v>
      </c>
      <c r="I286" s="371"/>
    </row>
    <row r="287" s="269" customFormat="1" spans="1:9">
      <c r="A287" s="393" t="s">
        <v>903</v>
      </c>
      <c r="B287" s="398" t="s">
        <v>904</v>
      </c>
      <c r="C287" s="395">
        <f t="shared" ref="C287:H287" si="65">SUM(C288:C289)</f>
        <v>7152.3564</v>
      </c>
      <c r="D287" s="395">
        <f t="shared" si="65"/>
        <v>6157</v>
      </c>
      <c r="E287" s="396">
        <f t="shared" si="65"/>
        <v>995.3564</v>
      </c>
      <c r="F287" s="395">
        <f t="shared" si="65"/>
        <v>0</v>
      </c>
      <c r="G287" s="399">
        <f t="shared" si="65"/>
        <v>0</v>
      </c>
      <c r="H287" s="397">
        <f t="shared" si="65"/>
        <v>995.3564</v>
      </c>
      <c r="I287" s="371"/>
    </row>
    <row r="288" s="269" customFormat="1" ht="27" spans="1:9">
      <c r="A288" s="393">
        <v>2082601</v>
      </c>
      <c r="B288" s="398" t="s">
        <v>905</v>
      </c>
      <c r="C288" s="395">
        <f t="shared" si="49"/>
        <v>3800</v>
      </c>
      <c r="D288" s="395">
        <v>2800</v>
      </c>
      <c r="E288" s="396">
        <f t="shared" si="61"/>
        <v>1000</v>
      </c>
      <c r="F288" s="395"/>
      <c r="G288" s="399"/>
      <c r="H288" s="397">
        <v>1000</v>
      </c>
      <c r="I288" s="371"/>
    </row>
    <row r="289" s="269" customFormat="1" ht="27" spans="1:9">
      <c r="A289" s="393" t="s">
        <v>906</v>
      </c>
      <c r="B289" s="398" t="s">
        <v>907</v>
      </c>
      <c r="C289" s="395">
        <f t="shared" si="49"/>
        <v>3352.3564</v>
      </c>
      <c r="D289" s="395">
        <v>3357</v>
      </c>
      <c r="E289" s="396">
        <f t="shared" si="61"/>
        <v>-4.6436</v>
      </c>
      <c r="F289" s="395"/>
      <c r="G289" s="399"/>
      <c r="H289" s="397">
        <v>-4.6436</v>
      </c>
      <c r="I289" s="371"/>
    </row>
    <row r="290" s="269" customFormat="1" ht="15" spans="1:9">
      <c r="A290" s="393" t="s">
        <v>908</v>
      </c>
      <c r="B290" s="412" t="s">
        <v>909</v>
      </c>
      <c r="C290" s="395">
        <f t="shared" ref="C290:H290" si="66">SUM(C291:C294)</f>
        <v>209.961876</v>
      </c>
      <c r="D290" s="395">
        <f t="shared" si="66"/>
        <v>186.657276</v>
      </c>
      <c r="E290" s="395">
        <f t="shared" si="66"/>
        <v>23.3046</v>
      </c>
      <c r="F290" s="395">
        <f t="shared" si="66"/>
        <v>0</v>
      </c>
      <c r="G290" s="395">
        <f t="shared" si="66"/>
        <v>8.3046</v>
      </c>
      <c r="H290" s="395">
        <f t="shared" si="66"/>
        <v>15</v>
      </c>
      <c r="I290" s="371"/>
    </row>
    <row r="291" s="269" customFormat="1" ht="15" spans="1:9">
      <c r="A291" s="393" t="s">
        <v>910</v>
      </c>
      <c r="B291" s="412" t="s">
        <v>911</v>
      </c>
      <c r="C291" s="395">
        <f t="shared" si="49"/>
        <v>113.307548</v>
      </c>
      <c r="D291" s="395">
        <v>105.683348</v>
      </c>
      <c r="E291" s="396">
        <f t="shared" si="61"/>
        <v>7.6242</v>
      </c>
      <c r="F291" s="395"/>
      <c r="G291" s="399">
        <v>7.6242</v>
      </c>
      <c r="H291" s="397"/>
      <c r="I291" s="414"/>
    </row>
    <row r="292" s="269" customFormat="1" ht="15" spans="1:9">
      <c r="A292" s="393" t="s">
        <v>912</v>
      </c>
      <c r="B292" s="412" t="s">
        <v>913</v>
      </c>
      <c r="C292" s="395">
        <f t="shared" si="49"/>
        <v>17</v>
      </c>
      <c r="D292" s="395">
        <v>17</v>
      </c>
      <c r="E292" s="396">
        <f t="shared" si="61"/>
        <v>0</v>
      </c>
      <c r="F292" s="395"/>
      <c r="G292" s="399"/>
      <c r="H292" s="397"/>
      <c r="I292" s="371"/>
    </row>
    <row r="293" s="269" customFormat="1" ht="15" spans="1:9">
      <c r="A293" s="393" t="s">
        <v>914</v>
      </c>
      <c r="B293" s="412" t="s">
        <v>915</v>
      </c>
      <c r="C293" s="395">
        <f t="shared" si="49"/>
        <v>64.654328</v>
      </c>
      <c r="D293" s="395">
        <v>63.973928</v>
      </c>
      <c r="E293" s="396">
        <f t="shared" si="61"/>
        <v>0.6804</v>
      </c>
      <c r="F293" s="395"/>
      <c r="G293" s="399">
        <v>0.6804</v>
      </c>
      <c r="H293" s="397"/>
      <c r="I293" s="371"/>
    </row>
    <row r="294" s="269" customFormat="1" ht="15" spans="1:9">
      <c r="A294" s="393">
        <v>2082899</v>
      </c>
      <c r="B294" s="412" t="s">
        <v>916</v>
      </c>
      <c r="C294" s="395">
        <f t="shared" si="49"/>
        <v>15</v>
      </c>
      <c r="D294" s="395"/>
      <c r="E294" s="396">
        <f t="shared" si="61"/>
        <v>15</v>
      </c>
      <c r="F294" s="395"/>
      <c r="G294" s="399"/>
      <c r="H294" s="397">
        <v>15</v>
      </c>
      <c r="I294" s="371"/>
    </row>
    <row r="295" s="269" customFormat="1" spans="1:9">
      <c r="A295" s="393" t="s">
        <v>917</v>
      </c>
      <c r="B295" s="398" t="s">
        <v>918</v>
      </c>
      <c r="C295" s="395">
        <f t="shared" ref="C295:H295" si="67">SUM(C296)</f>
        <v>38.322832</v>
      </c>
      <c r="D295" s="395">
        <f t="shared" si="67"/>
        <v>38.322832</v>
      </c>
      <c r="E295" s="396">
        <f t="shared" si="61"/>
        <v>0</v>
      </c>
      <c r="F295" s="395">
        <f t="shared" si="67"/>
        <v>0</v>
      </c>
      <c r="G295" s="399">
        <f t="shared" si="67"/>
        <v>0</v>
      </c>
      <c r="H295" s="397">
        <f t="shared" si="67"/>
        <v>0</v>
      </c>
      <c r="I295" s="371"/>
    </row>
    <row r="296" s="269" customFormat="1" spans="1:9">
      <c r="A296" s="393" t="s">
        <v>919</v>
      </c>
      <c r="B296" s="398" t="s">
        <v>920</v>
      </c>
      <c r="C296" s="395">
        <f t="shared" ref="C295:C344" si="68">SUM(D296:E296)</f>
        <v>38.322832</v>
      </c>
      <c r="D296" s="395">
        <v>38.322832</v>
      </c>
      <c r="E296" s="396">
        <f t="shared" si="61"/>
        <v>0</v>
      </c>
      <c r="F296" s="395"/>
      <c r="G296" s="399"/>
      <c r="H296" s="397"/>
      <c r="I296" s="371"/>
    </row>
    <row r="297" s="269" customFormat="1" spans="1:9">
      <c r="A297" s="393" t="s">
        <v>921</v>
      </c>
      <c r="B297" s="398" t="s">
        <v>922</v>
      </c>
      <c r="C297" s="395">
        <f t="shared" si="68"/>
        <v>58148.029347</v>
      </c>
      <c r="D297" s="395">
        <f>SUM(D298,D301,D306,D310,D318,D321,D323,D326,D331,D333,D336,D340,D345,D347)</f>
        <v>58045.410527</v>
      </c>
      <c r="E297" s="396">
        <f>SUM(E298,E301,E306,E310,E318,E321,E323,E326,E331,E333,E336,E340,E345,E347)</f>
        <v>102.61882</v>
      </c>
      <c r="F297" s="395">
        <f>SUM(F298,F301,F306,F310,F318,F321,F323,F326,F331,F333,F336,F340,F345,F347)</f>
        <v>0</v>
      </c>
      <c r="G297" s="399">
        <f>SUM(G298,G301,G306,G310,G318,G321,G323,G326,G331,G333,G336,G340,G345,G347)</f>
        <v>109.31662</v>
      </c>
      <c r="H297" s="397">
        <f>SUM(H298,H301,H306,H310,H318,H321,H323,H326,H331,H333,H336,H340,H345,H347)</f>
        <v>-6.6978</v>
      </c>
      <c r="I297" s="371"/>
    </row>
    <row r="298" s="269" customFormat="1" spans="1:9">
      <c r="A298" s="393" t="s">
        <v>923</v>
      </c>
      <c r="B298" s="398" t="s">
        <v>924</v>
      </c>
      <c r="C298" s="395">
        <f t="shared" ref="C298:H298" si="69">SUM(C299:C300)</f>
        <v>478.681212</v>
      </c>
      <c r="D298" s="395">
        <f t="shared" si="69"/>
        <v>532.7342</v>
      </c>
      <c r="E298" s="396">
        <f t="shared" si="69"/>
        <v>-54.052988</v>
      </c>
      <c r="F298" s="395">
        <f t="shared" si="69"/>
        <v>0</v>
      </c>
      <c r="G298" s="399">
        <f t="shared" si="69"/>
        <v>-54.052988</v>
      </c>
      <c r="H298" s="397">
        <f t="shared" si="69"/>
        <v>0</v>
      </c>
      <c r="I298" s="371"/>
    </row>
    <row r="299" s="269" customFormat="1" spans="1:9">
      <c r="A299" s="393" t="s">
        <v>925</v>
      </c>
      <c r="B299" s="398" t="s">
        <v>451</v>
      </c>
      <c r="C299" s="395">
        <f t="shared" si="68"/>
        <v>463.681212</v>
      </c>
      <c r="D299" s="395">
        <v>517.7342</v>
      </c>
      <c r="E299" s="396">
        <f t="shared" ref="E295:E332" si="70">SUM(F299:H299)</f>
        <v>-54.052988</v>
      </c>
      <c r="F299" s="395"/>
      <c r="G299" s="399">
        <v>-54.052988</v>
      </c>
      <c r="H299" s="397"/>
      <c r="I299" s="371"/>
    </row>
    <row r="300" s="269" customFormat="1" spans="1:9">
      <c r="A300" s="393" t="s">
        <v>926</v>
      </c>
      <c r="B300" s="398" t="s">
        <v>927</v>
      </c>
      <c r="C300" s="395">
        <f t="shared" si="68"/>
        <v>15</v>
      </c>
      <c r="D300" s="395">
        <v>15</v>
      </c>
      <c r="E300" s="396">
        <f t="shared" si="70"/>
        <v>0</v>
      </c>
      <c r="F300" s="395"/>
      <c r="G300" s="399"/>
      <c r="H300" s="397"/>
      <c r="I300" s="371"/>
    </row>
    <row r="301" s="269" customFormat="1" spans="1:9">
      <c r="A301" s="393" t="s">
        <v>928</v>
      </c>
      <c r="B301" s="398" t="s">
        <v>929</v>
      </c>
      <c r="C301" s="395">
        <f t="shared" ref="C301:H301" si="71">SUM(C302:C305)</f>
        <v>8479.674338</v>
      </c>
      <c r="D301" s="395">
        <f t="shared" si="71"/>
        <v>8479.674338</v>
      </c>
      <c r="E301" s="396">
        <f t="shared" si="71"/>
        <v>0</v>
      </c>
      <c r="F301" s="395">
        <f t="shared" si="71"/>
        <v>0</v>
      </c>
      <c r="G301" s="399">
        <f t="shared" si="71"/>
        <v>0</v>
      </c>
      <c r="H301" s="397">
        <f t="shared" si="71"/>
        <v>0</v>
      </c>
      <c r="I301" s="371"/>
    </row>
    <row r="302" s="269" customFormat="1" spans="1:9">
      <c r="A302" s="393" t="s">
        <v>930</v>
      </c>
      <c r="B302" s="398" t="s">
        <v>931</v>
      </c>
      <c r="C302" s="395">
        <f t="shared" si="68"/>
        <v>6810.1869</v>
      </c>
      <c r="D302" s="395">
        <v>6810.1869</v>
      </c>
      <c r="E302" s="396">
        <f t="shared" si="70"/>
        <v>0</v>
      </c>
      <c r="F302" s="395"/>
      <c r="G302" s="399"/>
      <c r="H302" s="397"/>
      <c r="I302" s="371"/>
    </row>
    <row r="303" s="269" customFormat="1" spans="1:9">
      <c r="A303" s="393" t="s">
        <v>932</v>
      </c>
      <c r="B303" s="398" t="s">
        <v>933</v>
      </c>
      <c r="C303" s="395">
        <f t="shared" si="68"/>
        <v>807.395718</v>
      </c>
      <c r="D303" s="395">
        <v>807.395718</v>
      </c>
      <c r="E303" s="396">
        <f t="shared" si="70"/>
        <v>0</v>
      </c>
      <c r="F303" s="395"/>
      <c r="G303" s="399"/>
      <c r="H303" s="397"/>
      <c r="I303" s="371"/>
    </row>
    <row r="304" s="269" customFormat="1" spans="1:9">
      <c r="A304" s="393" t="s">
        <v>934</v>
      </c>
      <c r="B304" s="398" t="s">
        <v>935</v>
      </c>
      <c r="C304" s="395">
        <f t="shared" si="68"/>
        <v>862.09172</v>
      </c>
      <c r="D304" s="395">
        <v>862.09172</v>
      </c>
      <c r="E304" s="396">
        <f t="shared" si="70"/>
        <v>0</v>
      </c>
      <c r="F304" s="395"/>
      <c r="G304" s="399"/>
      <c r="H304" s="397"/>
      <c r="I304" s="371"/>
    </row>
    <row r="305" s="269" customFormat="1" spans="1:9">
      <c r="A305" s="424">
        <v>2100299</v>
      </c>
      <c r="B305" s="402" t="s">
        <v>936</v>
      </c>
      <c r="C305" s="395">
        <f t="shared" si="68"/>
        <v>0</v>
      </c>
      <c r="D305" s="395">
        <v>0</v>
      </c>
      <c r="E305" s="396">
        <f t="shared" si="70"/>
        <v>0</v>
      </c>
      <c r="F305" s="395"/>
      <c r="G305" s="399"/>
      <c r="H305" s="397"/>
      <c r="I305" s="371"/>
    </row>
    <row r="306" s="269" customFormat="1" spans="1:9">
      <c r="A306" s="393" t="s">
        <v>937</v>
      </c>
      <c r="B306" s="398" t="s">
        <v>938</v>
      </c>
      <c r="C306" s="395">
        <f t="shared" ref="C306:H306" si="72">SUM(C307:C309)</f>
        <v>7035.380345</v>
      </c>
      <c r="D306" s="395">
        <f t="shared" si="72"/>
        <v>7028.123985</v>
      </c>
      <c r="E306" s="396">
        <f t="shared" si="72"/>
        <v>7.25636</v>
      </c>
      <c r="F306" s="395">
        <f t="shared" si="72"/>
        <v>0</v>
      </c>
      <c r="G306" s="399">
        <f t="shared" si="72"/>
        <v>7.25636</v>
      </c>
      <c r="H306" s="397">
        <f t="shared" si="72"/>
        <v>0</v>
      </c>
      <c r="I306" s="371"/>
    </row>
    <row r="307" s="269" customFormat="1" spans="1:9">
      <c r="A307" s="393" t="s">
        <v>939</v>
      </c>
      <c r="B307" s="398" t="s">
        <v>940</v>
      </c>
      <c r="C307" s="395">
        <f t="shared" si="68"/>
        <v>1198.622657</v>
      </c>
      <c r="D307" s="395">
        <v>1151.966297</v>
      </c>
      <c r="E307" s="396">
        <f t="shared" si="70"/>
        <v>46.65636</v>
      </c>
      <c r="F307" s="395"/>
      <c r="G307" s="399">
        <v>46.65636</v>
      </c>
      <c r="H307" s="397"/>
      <c r="I307" s="371"/>
    </row>
    <row r="308" s="269" customFormat="1" spans="1:9">
      <c r="A308" s="393" t="s">
        <v>941</v>
      </c>
      <c r="B308" s="398" t="s">
        <v>942</v>
      </c>
      <c r="C308" s="395">
        <f t="shared" si="68"/>
        <v>5836.757688</v>
      </c>
      <c r="D308" s="395">
        <v>5876.157688</v>
      </c>
      <c r="E308" s="396">
        <f t="shared" si="70"/>
        <v>-39.4</v>
      </c>
      <c r="F308" s="395"/>
      <c r="G308" s="399">
        <v>-39.4</v>
      </c>
      <c r="H308" s="397"/>
      <c r="I308" s="371"/>
    </row>
    <row r="309" s="269" customFormat="1" spans="1:9">
      <c r="A309" s="424">
        <v>2100399</v>
      </c>
      <c r="B309" s="402" t="s">
        <v>943</v>
      </c>
      <c r="C309" s="395">
        <f t="shared" si="68"/>
        <v>0</v>
      </c>
      <c r="D309" s="395">
        <v>0</v>
      </c>
      <c r="E309" s="396">
        <f t="shared" si="70"/>
        <v>0</v>
      </c>
      <c r="F309" s="395"/>
      <c r="G309" s="399"/>
      <c r="H309" s="397"/>
      <c r="I309" s="371"/>
    </row>
    <row r="310" s="269" customFormat="1" spans="1:9">
      <c r="A310" s="393" t="s">
        <v>944</v>
      </c>
      <c r="B310" s="398" t="s">
        <v>945</v>
      </c>
      <c r="C310" s="395">
        <f t="shared" ref="C310:H310" si="73">SUM(C311:C317)</f>
        <v>3176.665456</v>
      </c>
      <c r="D310" s="395">
        <f t="shared" si="73"/>
        <v>3046.092308</v>
      </c>
      <c r="E310" s="396">
        <f t="shared" si="73"/>
        <v>130.573148</v>
      </c>
      <c r="F310" s="395">
        <f t="shared" si="73"/>
        <v>0</v>
      </c>
      <c r="G310" s="399">
        <f t="shared" si="73"/>
        <v>130.573148</v>
      </c>
      <c r="H310" s="397">
        <f t="shared" si="73"/>
        <v>0</v>
      </c>
      <c r="I310" s="371"/>
    </row>
    <row r="311" s="269" customFormat="1" spans="1:9">
      <c r="A311" s="393" t="s">
        <v>946</v>
      </c>
      <c r="B311" s="398" t="s">
        <v>947</v>
      </c>
      <c r="C311" s="395">
        <f t="shared" si="68"/>
        <v>822.674198</v>
      </c>
      <c r="D311" s="395">
        <v>807.822648</v>
      </c>
      <c r="E311" s="396">
        <f t="shared" si="70"/>
        <v>14.85155</v>
      </c>
      <c r="F311" s="395"/>
      <c r="G311" s="399">
        <v>14.85155</v>
      </c>
      <c r="H311" s="397"/>
      <c r="I311" s="371"/>
    </row>
    <row r="312" s="269" customFormat="1" spans="1:9">
      <c r="A312" s="393" t="s">
        <v>948</v>
      </c>
      <c r="B312" s="398" t="s">
        <v>949</v>
      </c>
      <c r="C312" s="395">
        <f t="shared" si="68"/>
        <v>330.660068</v>
      </c>
      <c r="D312" s="395">
        <v>223.360068</v>
      </c>
      <c r="E312" s="396">
        <f t="shared" si="70"/>
        <v>107.3</v>
      </c>
      <c r="F312" s="395"/>
      <c r="G312" s="399">
        <v>107.3</v>
      </c>
      <c r="H312" s="397"/>
      <c r="I312" s="371"/>
    </row>
    <row r="313" s="269" customFormat="1" spans="1:9">
      <c r="A313" s="393" t="s">
        <v>950</v>
      </c>
      <c r="B313" s="398" t="s">
        <v>951</v>
      </c>
      <c r="C313" s="395">
        <f t="shared" si="68"/>
        <v>574.33119</v>
      </c>
      <c r="D313" s="395">
        <v>565.909592</v>
      </c>
      <c r="E313" s="396">
        <f t="shared" si="70"/>
        <v>8.421598</v>
      </c>
      <c r="F313" s="395"/>
      <c r="G313" s="399">
        <v>8.421598</v>
      </c>
      <c r="H313" s="397"/>
      <c r="I313" s="371"/>
    </row>
    <row r="314" s="269" customFormat="1" spans="1:9">
      <c r="A314" s="424">
        <v>2100404</v>
      </c>
      <c r="B314" s="402" t="s">
        <v>952</v>
      </c>
      <c r="C314" s="395">
        <f t="shared" si="68"/>
        <v>0</v>
      </c>
      <c r="D314" s="395"/>
      <c r="E314" s="396">
        <f t="shared" si="70"/>
        <v>0</v>
      </c>
      <c r="F314" s="395"/>
      <c r="G314" s="399"/>
      <c r="H314" s="397"/>
      <c r="I314" s="371"/>
    </row>
    <row r="315" s="269" customFormat="1" spans="1:9">
      <c r="A315" s="393" t="s">
        <v>953</v>
      </c>
      <c r="B315" s="398" t="s">
        <v>954</v>
      </c>
      <c r="C315" s="395">
        <f t="shared" si="68"/>
        <v>739</v>
      </c>
      <c r="D315" s="395">
        <v>739</v>
      </c>
      <c r="E315" s="396">
        <f t="shared" si="70"/>
        <v>0</v>
      </c>
      <c r="F315" s="395"/>
      <c r="G315" s="399"/>
      <c r="H315" s="397"/>
      <c r="I315" s="371"/>
    </row>
    <row r="316" s="269" customFormat="1" spans="1:9">
      <c r="A316" s="393" t="s">
        <v>955</v>
      </c>
      <c r="B316" s="398" t="s">
        <v>956</v>
      </c>
      <c r="C316" s="395">
        <f t="shared" si="68"/>
        <v>10</v>
      </c>
      <c r="D316" s="395">
        <v>10</v>
      </c>
      <c r="E316" s="396">
        <f t="shared" si="70"/>
        <v>0</v>
      </c>
      <c r="F316" s="395"/>
      <c r="G316" s="399"/>
      <c r="H316" s="397"/>
      <c r="I316" s="371"/>
    </row>
    <row r="317" s="269" customFormat="1" spans="1:9">
      <c r="A317" s="393" t="s">
        <v>957</v>
      </c>
      <c r="B317" s="398" t="s">
        <v>958</v>
      </c>
      <c r="C317" s="395">
        <f t="shared" si="68"/>
        <v>700</v>
      </c>
      <c r="D317" s="395">
        <v>700</v>
      </c>
      <c r="E317" s="396">
        <f t="shared" si="70"/>
        <v>0</v>
      </c>
      <c r="F317" s="395"/>
      <c r="G317" s="399"/>
      <c r="H317" s="397"/>
      <c r="I317" s="371"/>
    </row>
    <row r="318" s="269" customFormat="1" spans="1:9">
      <c r="A318" s="424">
        <v>21006</v>
      </c>
      <c r="B318" s="402" t="s">
        <v>959</v>
      </c>
      <c r="C318" s="395">
        <f t="shared" ref="C318:H318" si="74">SUM(C319:C320)</f>
        <v>0</v>
      </c>
      <c r="D318" s="395">
        <f t="shared" si="74"/>
        <v>0</v>
      </c>
      <c r="E318" s="396">
        <f t="shared" si="74"/>
        <v>0</v>
      </c>
      <c r="F318" s="395">
        <f t="shared" si="74"/>
        <v>0</v>
      </c>
      <c r="G318" s="399">
        <f t="shared" si="74"/>
        <v>0</v>
      </c>
      <c r="H318" s="397">
        <f t="shared" si="74"/>
        <v>0</v>
      </c>
      <c r="I318" s="371"/>
    </row>
    <row r="319" s="269" customFormat="1" spans="1:9">
      <c r="A319" s="424">
        <v>2100601</v>
      </c>
      <c r="B319" s="402" t="s">
        <v>960</v>
      </c>
      <c r="C319" s="395">
        <f t="shared" si="68"/>
        <v>0</v>
      </c>
      <c r="D319" s="395"/>
      <c r="E319" s="396">
        <f t="shared" si="70"/>
        <v>0</v>
      </c>
      <c r="F319" s="395"/>
      <c r="G319" s="399"/>
      <c r="H319" s="397"/>
      <c r="I319" s="371"/>
    </row>
    <row r="320" s="269" customFormat="1" spans="1:9">
      <c r="A320" s="424">
        <v>2100699</v>
      </c>
      <c r="B320" s="402" t="s">
        <v>961</v>
      </c>
      <c r="C320" s="395">
        <f t="shared" si="68"/>
        <v>0</v>
      </c>
      <c r="D320" s="395"/>
      <c r="E320" s="396">
        <f t="shared" si="70"/>
        <v>0</v>
      </c>
      <c r="F320" s="395"/>
      <c r="G320" s="399"/>
      <c r="H320" s="397"/>
      <c r="I320" s="371"/>
    </row>
    <row r="321" s="269" customFormat="1" spans="1:9">
      <c r="A321" s="393" t="s">
        <v>962</v>
      </c>
      <c r="B321" s="398" t="s">
        <v>963</v>
      </c>
      <c r="C321" s="395">
        <f t="shared" ref="C321:H321" si="75">SUM(C322)</f>
        <v>217.554</v>
      </c>
      <c r="D321" s="395">
        <f t="shared" si="75"/>
        <v>216.562</v>
      </c>
      <c r="E321" s="396">
        <f t="shared" si="75"/>
        <v>0.992</v>
      </c>
      <c r="F321" s="395">
        <f t="shared" si="75"/>
        <v>0</v>
      </c>
      <c r="G321" s="399">
        <f t="shared" si="75"/>
        <v>0.992</v>
      </c>
      <c r="H321" s="397">
        <f t="shared" si="75"/>
        <v>0</v>
      </c>
      <c r="I321" s="371"/>
    </row>
    <row r="322" s="269" customFormat="1" spans="1:9">
      <c r="A322" s="393" t="s">
        <v>964</v>
      </c>
      <c r="B322" s="398" t="s">
        <v>965</v>
      </c>
      <c r="C322" s="395">
        <f t="shared" si="68"/>
        <v>217.554</v>
      </c>
      <c r="D322" s="395">
        <v>216.562</v>
      </c>
      <c r="E322" s="396">
        <f t="shared" si="70"/>
        <v>0.992</v>
      </c>
      <c r="F322" s="395"/>
      <c r="G322" s="433">
        <v>0.992</v>
      </c>
      <c r="H322" s="397"/>
      <c r="I322" s="371"/>
    </row>
    <row r="323" s="269" customFormat="1" spans="1:9">
      <c r="A323" s="424">
        <v>21010</v>
      </c>
      <c r="B323" s="402" t="s">
        <v>966</v>
      </c>
      <c r="C323" s="395">
        <f t="shared" ref="C323:H323" si="76">SUM(C324:C325)</f>
        <v>0</v>
      </c>
      <c r="D323" s="395">
        <f t="shared" si="76"/>
        <v>0</v>
      </c>
      <c r="E323" s="396">
        <f t="shared" si="70"/>
        <v>0</v>
      </c>
      <c r="F323" s="395">
        <f t="shared" si="76"/>
        <v>0</v>
      </c>
      <c r="G323" s="399">
        <f t="shared" si="76"/>
        <v>0</v>
      </c>
      <c r="H323" s="397">
        <f t="shared" si="76"/>
        <v>0</v>
      </c>
      <c r="I323" s="371"/>
    </row>
    <row r="324" s="269" customFormat="1" spans="1:9">
      <c r="A324" s="424">
        <v>2101016</v>
      </c>
      <c r="B324" s="402" t="s">
        <v>967</v>
      </c>
      <c r="C324" s="395">
        <f t="shared" si="68"/>
        <v>0</v>
      </c>
      <c r="D324" s="395"/>
      <c r="E324" s="396">
        <f t="shared" si="70"/>
        <v>0</v>
      </c>
      <c r="F324" s="395"/>
      <c r="G324" s="399"/>
      <c r="H324" s="397"/>
      <c r="I324" s="371"/>
    </row>
    <row r="325" s="269" customFormat="1" spans="1:9">
      <c r="A325" s="424">
        <v>2101099</v>
      </c>
      <c r="B325" s="402" t="s">
        <v>968</v>
      </c>
      <c r="C325" s="395">
        <f t="shared" si="68"/>
        <v>0</v>
      </c>
      <c r="D325" s="395"/>
      <c r="E325" s="396">
        <f t="shared" si="70"/>
        <v>0</v>
      </c>
      <c r="F325" s="395"/>
      <c r="G325" s="399"/>
      <c r="H325" s="397"/>
      <c r="I325" s="371"/>
    </row>
    <row r="326" s="269" customFormat="1" spans="1:9">
      <c r="A326" s="393" t="s">
        <v>969</v>
      </c>
      <c r="B326" s="398" t="s">
        <v>970</v>
      </c>
      <c r="C326" s="395">
        <f t="shared" ref="C326:H326" si="77">SUM(C327:C330)</f>
        <v>14797.4</v>
      </c>
      <c r="D326" s="395">
        <f t="shared" si="77"/>
        <v>14797.4</v>
      </c>
      <c r="E326" s="395">
        <f t="shared" si="77"/>
        <v>0</v>
      </c>
      <c r="F326" s="395">
        <f t="shared" si="77"/>
        <v>0</v>
      </c>
      <c r="G326" s="395">
        <f t="shared" si="77"/>
        <v>0</v>
      </c>
      <c r="H326" s="426">
        <f t="shared" si="77"/>
        <v>0</v>
      </c>
      <c r="I326" s="371"/>
    </row>
    <row r="327" s="269" customFormat="1" spans="1:9">
      <c r="A327" s="393" t="s">
        <v>971</v>
      </c>
      <c r="B327" s="398" t="s">
        <v>972</v>
      </c>
      <c r="C327" s="395">
        <f t="shared" si="68"/>
        <v>3132.39</v>
      </c>
      <c r="D327" s="395">
        <v>2970</v>
      </c>
      <c r="E327" s="396">
        <f t="shared" si="70"/>
        <v>162.39</v>
      </c>
      <c r="F327" s="395"/>
      <c r="G327" s="399"/>
      <c r="H327" s="397">
        <v>162.39</v>
      </c>
      <c r="I327" s="371"/>
    </row>
    <row r="328" s="269" customFormat="1" spans="1:9">
      <c r="A328" s="393" t="s">
        <v>973</v>
      </c>
      <c r="B328" s="398" t="s">
        <v>974</v>
      </c>
      <c r="C328" s="395">
        <f t="shared" si="68"/>
        <v>5650</v>
      </c>
      <c r="D328" s="395">
        <v>5650</v>
      </c>
      <c r="E328" s="396">
        <f t="shared" si="70"/>
        <v>0</v>
      </c>
      <c r="F328" s="395"/>
      <c r="G328" s="399"/>
      <c r="H328" s="397"/>
      <c r="I328" s="371"/>
    </row>
    <row r="329" s="269" customFormat="1" spans="1:9">
      <c r="A329" s="393" t="s">
        <v>975</v>
      </c>
      <c r="B329" s="398" t="s">
        <v>976</v>
      </c>
      <c r="C329" s="395">
        <f t="shared" si="68"/>
        <v>5700</v>
      </c>
      <c r="D329" s="395">
        <v>5700</v>
      </c>
      <c r="E329" s="396">
        <f t="shared" si="70"/>
        <v>0</v>
      </c>
      <c r="F329" s="395"/>
      <c r="G329" s="399"/>
      <c r="H329" s="397"/>
      <c r="I329" s="371"/>
    </row>
    <row r="330" s="269" customFormat="1" spans="1:9">
      <c r="A330" s="393" t="s">
        <v>977</v>
      </c>
      <c r="B330" s="398" t="s">
        <v>978</v>
      </c>
      <c r="C330" s="395">
        <f t="shared" si="68"/>
        <v>315.01</v>
      </c>
      <c r="D330" s="395">
        <v>477.4</v>
      </c>
      <c r="E330" s="396">
        <f t="shared" si="70"/>
        <v>-162.39</v>
      </c>
      <c r="F330" s="395"/>
      <c r="G330" s="399"/>
      <c r="H330" s="397">
        <v>-162.39</v>
      </c>
      <c r="I330" s="371"/>
    </row>
    <row r="331" s="269" customFormat="1" spans="1:9">
      <c r="A331" s="393" t="s">
        <v>979</v>
      </c>
      <c r="B331" s="398" t="s">
        <v>980</v>
      </c>
      <c r="C331" s="395">
        <f t="shared" ref="C331:H331" si="78">SUM(C332:C332)</f>
        <v>16683.3022</v>
      </c>
      <c r="D331" s="395">
        <f t="shared" si="78"/>
        <v>16670</v>
      </c>
      <c r="E331" s="396">
        <f t="shared" si="78"/>
        <v>13.3022</v>
      </c>
      <c r="F331" s="395">
        <f t="shared" si="78"/>
        <v>0</v>
      </c>
      <c r="G331" s="399">
        <f t="shared" si="78"/>
        <v>0</v>
      </c>
      <c r="H331" s="397">
        <f t="shared" si="78"/>
        <v>13.3022</v>
      </c>
      <c r="I331" s="371"/>
    </row>
    <row r="332" s="269" customFormat="1" ht="27" spans="1:9">
      <c r="A332" s="393" t="s">
        <v>981</v>
      </c>
      <c r="B332" s="398" t="s">
        <v>982</v>
      </c>
      <c r="C332" s="395">
        <f>SUM(D332:E332)</f>
        <v>16683.3022</v>
      </c>
      <c r="D332" s="395">
        <v>16670</v>
      </c>
      <c r="E332" s="396">
        <f t="shared" ref="E332:E352" si="79">SUM(F332:H332)</f>
        <v>13.3022</v>
      </c>
      <c r="F332" s="395"/>
      <c r="G332" s="399"/>
      <c r="H332" s="397">
        <v>13.3022</v>
      </c>
      <c r="I332" s="371"/>
    </row>
    <row r="333" s="269" customFormat="1" spans="1:9">
      <c r="A333" s="393" t="s">
        <v>983</v>
      </c>
      <c r="B333" s="398" t="s">
        <v>984</v>
      </c>
      <c r="C333" s="395">
        <f t="shared" ref="C333:H333" si="80">SUM(C334:C335)</f>
        <v>100</v>
      </c>
      <c r="D333" s="395">
        <f t="shared" si="80"/>
        <v>120</v>
      </c>
      <c r="E333" s="396">
        <f t="shared" si="80"/>
        <v>-20</v>
      </c>
      <c r="F333" s="395">
        <f t="shared" si="80"/>
        <v>0</v>
      </c>
      <c r="G333" s="399">
        <f t="shared" si="80"/>
        <v>0</v>
      </c>
      <c r="H333" s="397">
        <f t="shared" si="80"/>
        <v>-20</v>
      </c>
      <c r="I333" s="371"/>
    </row>
    <row r="334" s="269" customFormat="1" spans="1:9">
      <c r="A334" s="393" t="s">
        <v>985</v>
      </c>
      <c r="B334" s="398" t="s">
        <v>986</v>
      </c>
      <c r="C334" s="395">
        <f>SUM(D334:E334)</f>
        <v>100</v>
      </c>
      <c r="D334" s="395">
        <v>120</v>
      </c>
      <c r="E334" s="396">
        <f t="shared" si="79"/>
        <v>-20</v>
      </c>
      <c r="F334" s="395"/>
      <c r="G334" s="399"/>
      <c r="H334" s="397">
        <v>-20</v>
      </c>
      <c r="I334" s="371"/>
    </row>
    <row r="335" s="269" customFormat="1" spans="1:9">
      <c r="A335" s="393" t="s">
        <v>987</v>
      </c>
      <c r="B335" s="398" t="s">
        <v>988</v>
      </c>
      <c r="C335" s="395">
        <f>SUM(D335:E335)</f>
        <v>0</v>
      </c>
      <c r="D335" s="395"/>
      <c r="E335" s="396">
        <f t="shared" si="79"/>
        <v>0</v>
      </c>
      <c r="F335" s="395"/>
      <c r="G335" s="399"/>
      <c r="H335" s="397"/>
      <c r="I335" s="371"/>
    </row>
    <row r="336" s="269" customFormat="1" ht="15" spans="1:9">
      <c r="A336" s="393" t="s">
        <v>989</v>
      </c>
      <c r="B336" s="412" t="s">
        <v>990</v>
      </c>
      <c r="C336" s="395">
        <f t="shared" ref="C336:H336" si="81">SUM(C337)</f>
        <v>82.5</v>
      </c>
      <c r="D336" s="395">
        <f t="shared" si="81"/>
        <v>82.5</v>
      </c>
      <c r="E336" s="396">
        <f t="shared" si="79"/>
        <v>0</v>
      </c>
      <c r="F336" s="395">
        <f t="shared" si="81"/>
        <v>0</v>
      </c>
      <c r="G336" s="399">
        <f t="shared" si="81"/>
        <v>0</v>
      </c>
      <c r="H336" s="397">
        <f t="shared" si="81"/>
        <v>0</v>
      </c>
      <c r="I336" s="371"/>
    </row>
    <row r="337" s="269" customFormat="1" ht="15" spans="1:9">
      <c r="A337" s="393" t="s">
        <v>991</v>
      </c>
      <c r="B337" s="412" t="s">
        <v>992</v>
      </c>
      <c r="C337" s="395">
        <f>SUM(D337:E337)</f>
        <v>82.5</v>
      </c>
      <c r="D337" s="395">
        <v>82.5</v>
      </c>
      <c r="E337" s="396">
        <f t="shared" si="79"/>
        <v>0</v>
      </c>
      <c r="F337" s="395"/>
      <c r="G337" s="399"/>
      <c r="H337" s="397"/>
      <c r="I337" s="371"/>
    </row>
    <row r="338" s="269" customFormat="1" spans="1:9">
      <c r="A338" s="424">
        <v>21014</v>
      </c>
      <c r="B338" s="402" t="s">
        <v>993</v>
      </c>
      <c r="C338" s="395">
        <f t="shared" ref="C338:H338" si="82">SUM(C339)</f>
        <v>0</v>
      </c>
      <c r="D338" s="395">
        <f t="shared" si="82"/>
        <v>0</v>
      </c>
      <c r="E338" s="396">
        <f t="shared" si="79"/>
        <v>0</v>
      </c>
      <c r="F338" s="395">
        <f t="shared" si="82"/>
        <v>0</v>
      </c>
      <c r="G338" s="399">
        <f t="shared" si="82"/>
        <v>0</v>
      </c>
      <c r="H338" s="397">
        <f t="shared" si="82"/>
        <v>0</v>
      </c>
      <c r="I338" s="371"/>
    </row>
    <row r="339" s="269" customFormat="1" spans="1:9">
      <c r="A339" s="424">
        <v>2101401</v>
      </c>
      <c r="B339" s="402" t="s">
        <v>994</v>
      </c>
      <c r="C339" s="395">
        <f t="shared" ref="C338:C351" si="83">SUM(D339:E339)</f>
        <v>0</v>
      </c>
      <c r="D339" s="395"/>
      <c r="E339" s="396">
        <f t="shared" si="79"/>
        <v>0</v>
      </c>
      <c r="F339" s="395"/>
      <c r="G339" s="399"/>
      <c r="H339" s="397"/>
      <c r="I339" s="371"/>
    </row>
    <row r="340" s="269" customFormat="1" ht="15" spans="1:9">
      <c r="A340" s="424" t="s">
        <v>995</v>
      </c>
      <c r="B340" s="402" t="s">
        <v>996</v>
      </c>
      <c r="C340" s="395">
        <f t="shared" ref="C340:H340" si="84">SUM(C341:C344)</f>
        <v>771.871796</v>
      </c>
      <c r="D340" s="395">
        <f t="shared" si="84"/>
        <v>747.323696</v>
      </c>
      <c r="E340" s="396">
        <f t="shared" si="79"/>
        <v>24.5481</v>
      </c>
      <c r="F340" s="395">
        <f t="shared" si="84"/>
        <v>0</v>
      </c>
      <c r="G340" s="399">
        <f t="shared" si="84"/>
        <v>24.5481</v>
      </c>
      <c r="H340" s="397">
        <f t="shared" si="84"/>
        <v>0</v>
      </c>
      <c r="I340" s="371"/>
    </row>
    <row r="341" s="269" customFormat="1" ht="15" spans="1:9">
      <c r="A341" s="424" t="s">
        <v>997</v>
      </c>
      <c r="B341" s="402" t="s">
        <v>519</v>
      </c>
      <c r="C341" s="395">
        <f t="shared" si="83"/>
        <v>476.7085</v>
      </c>
      <c r="D341" s="395">
        <v>452.1604</v>
      </c>
      <c r="E341" s="396">
        <f t="shared" si="79"/>
        <v>24.5481</v>
      </c>
      <c r="F341" s="395"/>
      <c r="G341" s="399">
        <v>24.5481</v>
      </c>
      <c r="H341" s="397"/>
      <c r="I341" s="371"/>
    </row>
    <row r="342" s="269" customFormat="1" ht="15" spans="1:9">
      <c r="A342" s="424" t="s">
        <v>998</v>
      </c>
      <c r="B342" s="402" t="s">
        <v>999</v>
      </c>
      <c r="C342" s="395">
        <f t="shared" si="83"/>
        <v>3.6</v>
      </c>
      <c r="D342" s="395">
        <v>3.6</v>
      </c>
      <c r="E342" s="396">
        <f t="shared" si="79"/>
        <v>0</v>
      </c>
      <c r="F342" s="395"/>
      <c r="G342" s="399"/>
      <c r="H342" s="397"/>
      <c r="I342" s="371"/>
    </row>
    <row r="343" s="269" customFormat="1" ht="15" spans="1:9">
      <c r="A343" s="424" t="s">
        <v>1000</v>
      </c>
      <c r="B343" s="402" t="s">
        <v>1001</v>
      </c>
      <c r="C343" s="395">
        <f t="shared" si="83"/>
        <v>10</v>
      </c>
      <c r="D343" s="395">
        <v>10</v>
      </c>
      <c r="E343" s="396">
        <f t="shared" si="79"/>
        <v>0</v>
      </c>
      <c r="F343" s="395"/>
      <c r="G343" s="399"/>
      <c r="H343" s="397"/>
      <c r="I343" s="371"/>
    </row>
    <row r="344" s="269" customFormat="1" ht="15" spans="1:9">
      <c r="A344" s="424" t="s">
        <v>1002</v>
      </c>
      <c r="B344" s="402" t="s">
        <v>1003</v>
      </c>
      <c r="C344" s="395">
        <f t="shared" si="83"/>
        <v>281.563296</v>
      </c>
      <c r="D344" s="395">
        <v>281.563296</v>
      </c>
      <c r="E344" s="396">
        <f t="shared" si="79"/>
        <v>0</v>
      </c>
      <c r="F344" s="395"/>
      <c r="G344" s="399"/>
      <c r="H344" s="397"/>
      <c r="I344" s="371"/>
    </row>
    <row r="345" s="269" customFormat="1" ht="15" spans="1:9">
      <c r="A345" s="424" t="s">
        <v>1004</v>
      </c>
      <c r="B345" s="402" t="s">
        <v>1005</v>
      </c>
      <c r="C345" s="395">
        <f t="shared" ref="C345:H345" si="85">SUM(C346)</f>
        <v>15</v>
      </c>
      <c r="D345" s="395">
        <f t="shared" si="85"/>
        <v>15</v>
      </c>
      <c r="E345" s="396">
        <f t="shared" si="79"/>
        <v>0</v>
      </c>
      <c r="F345" s="395">
        <f t="shared" si="85"/>
        <v>0</v>
      </c>
      <c r="G345" s="399">
        <f t="shared" si="85"/>
        <v>0</v>
      </c>
      <c r="H345" s="397">
        <f t="shared" si="85"/>
        <v>0</v>
      </c>
      <c r="I345" s="371"/>
    </row>
    <row r="346" s="269" customFormat="1" ht="15" spans="1:9">
      <c r="A346" s="424" t="s">
        <v>1006</v>
      </c>
      <c r="B346" s="402" t="s">
        <v>1007</v>
      </c>
      <c r="C346" s="395">
        <f t="shared" si="83"/>
        <v>15</v>
      </c>
      <c r="D346" s="395">
        <v>15</v>
      </c>
      <c r="E346" s="396">
        <f t="shared" si="79"/>
        <v>0</v>
      </c>
      <c r="F346" s="395"/>
      <c r="G346" s="399"/>
      <c r="H346" s="397"/>
      <c r="I346" s="371"/>
    </row>
    <row r="347" s="269" customFormat="1" spans="1:9">
      <c r="A347" s="424">
        <v>21099</v>
      </c>
      <c r="B347" s="402" t="s">
        <v>1008</v>
      </c>
      <c r="C347" s="395">
        <f t="shared" ref="C347:H347" si="86">SUM(C348)</f>
        <v>6310</v>
      </c>
      <c r="D347" s="395">
        <f t="shared" si="86"/>
        <v>6310</v>
      </c>
      <c r="E347" s="396">
        <f t="shared" si="79"/>
        <v>0</v>
      </c>
      <c r="F347" s="395">
        <f t="shared" si="86"/>
        <v>0</v>
      </c>
      <c r="G347" s="399">
        <f t="shared" si="86"/>
        <v>0</v>
      </c>
      <c r="H347" s="397">
        <f t="shared" si="86"/>
        <v>0</v>
      </c>
      <c r="I347" s="371"/>
    </row>
    <row r="348" s="269" customFormat="1" spans="1:9">
      <c r="A348" s="424">
        <v>2109901</v>
      </c>
      <c r="B348" s="402" t="s">
        <v>1009</v>
      </c>
      <c r="C348" s="395">
        <f t="shared" si="83"/>
        <v>6310</v>
      </c>
      <c r="D348" s="395">
        <v>6310</v>
      </c>
      <c r="E348" s="396">
        <f t="shared" si="79"/>
        <v>0</v>
      </c>
      <c r="F348" s="395"/>
      <c r="G348" s="399"/>
      <c r="H348" s="397"/>
      <c r="I348" s="371"/>
    </row>
    <row r="349" s="269" customFormat="1" spans="1:9">
      <c r="A349" s="393" t="s">
        <v>1010</v>
      </c>
      <c r="B349" s="398" t="s">
        <v>1011</v>
      </c>
      <c r="C349" s="395">
        <f t="shared" ref="C349:H349" si="87">SUM(C350,C353,C355,C358,C362,C367,C370,C372,C374)</f>
        <v>500</v>
      </c>
      <c r="D349" s="395">
        <f t="shared" si="87"/>
        <v>500</v>
      </c>
      <c r="E349" s="396">
        <f t="shared" si="79"/>
        <v>0</v>
      </c>
      <c r="F349" s="395">
        <f t="shared" si="87"/>
        <v>0</v>
      </c>
      <c r="G349" s="399">
        <f t="shared" si="87"/>
        <v>0</v>
      </c>
      <c r="H349" s="397">
        <f t="shared" si="87"/>
        <v>0</v>
      </c>
      <c r="I349" s="371"/>
    </row>
    <row r="350" s="269" customFormat="1" spans="1:9">
      <c r="A350" s="393" t="s">
        <v>1012</v>
      </c>
      <c r="B350" s="398" t="s">
        <v>1013</v>
      </c>
      <c r="C350" s="395">
        <f t="shared" ref="C350:H350" si="88">SUM(C351:C352)</f>
        <v>0</v>
      </c>
      <c r="D350" s="395">
        <f t="shared" si="88"/>
        <v>0</v>
      </c>
      <c r="E350" s="396">
        <f t="shared" si="79"/>
        <v>0</v>
      </c>
      <c r="F350" s="395">
        <f t="shared" si="88"/>
        <v>0</v>
      </c>
      <c r="G350" s="399">
        <f t="shared" si="88"/>
        <v>0</v>
      </c>
      <c r="H350" s="397">
        <f t="shared" si="88"/>
        <v>0</v>
      </c>
      <c r="I350" s="371"/>
    </row>
    <row r="351" s="269" customFormat="1" spans="1:9">
      <c r="A351" s="393" t="s">
        <v>1014</v>
      </c>
      <c r="B351" s="398" t="s">
        <v>451</v>
      </c>
      <c r="C351" s="395">
        <f t="shared" si="83"/>
        <v>0</v>
      </c>
      <c r="D351" s="395"/>
      <c r="E351" s="396">
        <f t="shared" si="79"/>
        <v>0</v>
      </c>
      <c r="F351" s="395"/>
      <c r="G351" s="399"/>
      <c r="H351" s="397"/>
      <c r="I351" s="371"/>
    </row>
    <row r="352" s="269" customFormat="1" spans="1:9">
      <c r="A352" s="393" t="s">
        <v>1015</v>
      </c>
      <c r="B352" s="398" t="s">
        <v>1016</v>
      </c>
      <c r="C352" s="395">
        <f t="shared" ref="C352:C417" si="89">SUM(D352:E352)</f>
        <v>0</v>
      </c>
      <c r="D352" s="395"/>
      <c r="E352" s="396">
        <f t="shared" si="79"/>
        <v>0</v>
      </c>
      <c r="F352" s="395"/>
      <c r="G352" s="399"/>
      <c r="H352" s="397"/>
      <c r="I352" s="371"/>
    </row>
    <row r="353" s="269" customFormat="1" spans="1:9">
      <c r="A353" s="393" t="s">
        <v>1017</v>
      </c>
      <c r="B353" s="398" t="s">
        <v>1018</v>
      </c>
      <c r="C353" s="395">
        <f t="shared" ref="C353:H353" si="90">SUM(C354)</f>
        <v>0</v>
      </c>
      <c r="D353" s="395">
        <f t="shared" si="90"/>
        <v>0</v>
      </c>
      <c r="E353" s="396">
        <f t="shared" si="90"/>
        <v>0</v>
      </c>
      <c r="F353" s="395">
        <f t="shared" si="90"/>
        <v>0</v>
      </c>
      <c r="G353" s="399">
        <f t="shared" si="90"/>
        <v>0</v>
      </c>
      <c r="H353" s="397">
        <f t="shared" si="90"/>
        <v>0</v>
      </c>
      <c r="I353" s="371"/>
    </row>
    <row r="354" s="269" customFormat="1" spans="1:9">
      <c r="A354" s="393" t="s">
        <v>1019</v>
      </c>
      <c r="B354" s="398" t="s">
        <v>1020</v>
      </c>
      <c r="C354" s="395">
        <f t="shared" si="89"/>
        <v>0</v>
      </c>
      <c r="D354" s="395"/>
      <c r="E354" s="396">
        <f>SUM(F354:H354)</f>
        <v>0</v>
      </c>
      <c r="F354" s="395"/>
      <c r="G354" s="399"/>
      <c r="H354" s="397"/>
      <c r="I354" s="371"/>
    </row>
    <row r="355" s="269" customFormat="1" spans="1:9">
      <c r="A355" s="424">
        <v>21103</v>
      </c>
      <c r="B355" s="402" t="s">
        <v>1021</v>
      </c>
      <c r="C355" s="395">
        <f t="shared" ref="C355:H355" si="91">SUM(C356:C357)</f>
        <v>0</v>
      </c>
      <c r="D355" s="395">
        <f t="shared" si="91"/>
        <v>0</v>
      </c>
      <c r="E355" s="396">
        <f t="shared" si="91"/>
        <v>0</v>
      </c>
      <c r="F355" s="395">
        <f t="shared" si="91"/>
        <v>0</v>
      </c>
      <c r="G355" s="399">
        <f t="shared" si="91"/>
        <v>0</v>
      </c>
      <c r="H355" s="397">
        <f t="shared" si="91"/>
        <v>0</v>
      </c>
      <c r="I355" s="371"/>
    </row>
    <row r="356" s="269" customFormat="1" spans="1:9">
      <c r="A356" s="424">
        <v>2110302</v>
      </c>
      <c r="B356" s="402" t="s">
        <v>1022</v>
      </c>
      <c r="C356" s="395">
        <f t="shared" si="89"/>
        <v>0</v>
      </c>
      <c r="D356" s="395"/>
      <c r="E356" s="396">
        <f>SUM(F356:H356)</f>
        <v>0</v>
      </c>
      <c r="F356" s="395"/>
      <c r="G356" s="399"/>
      <c r="H356" s="397"/>
      <c r="I356" s="371"/>
    </row>
    <row r="357" s="269" customFormat="1" spans="1:9">
      <c r="A357" s="424">
        <v>2110399</v>
      </c>
      <c r="B357" s="402" t="s">
        <v>1023</v>
      </c>
      <c r="C357" s="395">
        <f t="shared" si="89"/>
        <v>0</v>
      </c>
      <c r="D357" s="395"/>
      <c r="E357" s="396">
        <f>SUM(F357:H357)</f>
        <v>0</v>
      </c>
      <c r="F357" s="395"/>
      <c r="G357" s="399"/>
      <c r="H357" s="397"/>
      <c r="I357" s="371"/>
    </row>
    <row r="358" s="269" customFormat="1" spans="1:9">
      <c r="A358" s="424">
        <v>21104</v>
      </c>
      <c r="B358" s="402" t="s">
        <v>1024</v>
      </c>
      <c r="C358" s="395">
        <f t="shared" ref="C358:H358" si="92">SUM(C359:C361)</f>
        <v>0</v>
      </c>
      <c r="D358" s="395">
        <f t="shared" si="92"/>
        <v>0</v>
      </c>
      <c r="E358" s="396">
        <f t="shared" si="92"/>
        <v>0</v>
      </c>
      <c r="F358" s="395">
        <f t="shared" si="92"/>
        <v>0</v>
      </c>
      <c r="G358" s="399">
        <f t="shared" si="92"/>
        <v>0</v>
      </c>
      <c r="H358" s="397">
        <f t="shared" si="92"/>
        <v>0</v>
      </c>
      <c r="I358" s="430"/>
    </row>
    <row r="359" s="269" customFormat="1" spans="1:9">
      <c r="A359" s="424">
        <v>2110401</v>
      </c>
      <c r="B359" s="402" t="s">
        <v>1025</v>
      </c>
      <c r="C359" s="395">
        <f t="shared" si="89"/>
        <v>0</v>
      </c>
      <c r="D359" s="395"/>
      <c r="E359" s="396">
        <f>SUM(F359:H359)</f>
        <v>0</v>
      </c>
      <c r="F359" s="395"/>
      <c r="G359" s="399"/>
      <c r="H359" s="397"/>
      <c r="I359" s="371"/>
    </row>
    <row r="360" s="269" customFormat="1" spans="1:9">
      <c r="A360" s="424">
        <v>2110402</v>
      </c>
      <c r="B360" s="402" t="s">
        <v>1026</v>
      </c>
      <c r="C360" s="395">
        <f t="shared" si="89"/>
        <v>0</v>
      </c>
      <c r="D360" s="395"/>
      <c r="E360" s="396">
        <f>SUM(F360:H360)</f>
        <v>0</v>
      </c>
      <c r="F360" s="395"/>
      <c r="G360" s="399"/>
      <c r="H360" s="397"/>
      <c r="I360" s="430"/>
    </row>
    <row r="361" s="269" customFormat="1" spans="1:9">
      <c r="A361" s="424">
        <v>2110403</v>
      </c>
      <c r="B361" s="402" t="s">
        <v>1027</v>
      </c>
      <c r="C361" s="395">
        <f t="shared" si="89"/>
        <v>0</v>
      </c>
      <c r="D361" s="395"/>
      <c r="E361" s="396">
        <f>SUM(F361:H361)</f>
        <v>0</v>
      </c>
      <c r="F361" s="395"/>
      <c r="G361" s="399"/>
      <c r="H361" s="397"/>
      <c r="I361" s="371"/>
    </row>
    <row r="362" s="269" customFormat="1" spans="1:9">
      <c r="A362" s="424">
        <v>21105</v>
      </c>
      <c r="B362" s="402" t="s">
        <v>1028</v>
      </c>
      <c r="C362" s="395">
        <f t="shared" ref="C362:H362" si="93">SUM(C363:C366)</f>
        <v>0</v>
      </c>
      <c r="D362" s="395">
        <f t="shared" si="93"/>
        <v>0</v>
      </c>
      <c r="E362" s="396">
        <f t="shared" si="93"/>
        <v>0</v>
      </c>
      <c r="F362" s="395">
        <f t="shared" si="93"/>
        <v>0</v>
      </c>
      <c r="G362" s="399">
        <f t="shared" si="93"/>
        <v>0</v>
      </c>
      <c r="H362" s="397">
        <f t="shared" si="93"/>
        <v>0</v>
      </c>
      <c r="I362" s="371"/>
    </row>
    <row r="363" s="269" customFormat="1" spans="1:9">
      <c r="A363" s="424">
        <v>2110501</v>
      </c>
      <c r="B363" s="402" t="s">
        <v>1029</v>
      </c>
      <c r="C363" s="395">
        <f t="shared" si="89"/>
        <v>0</v>
      </c>
      <c r="D363" s="395"/>
      <c r="E363" s="396">
        <f>SUM(F363:H363)</f>
        <v>0</v>
      </c>
      <c r="F363" s="395"/>
      <c r="G363" s="399"/>
      <c r="H363" s="397"/>
      <c r="I363" s="371"/>
    </row>
    <row r="364" s="269" customFormat="1" spans="1:9">
      <c r="A364" s="424">
        <v>2110502</v>
      </c>
      <c r="B364" s="402" t="s">
        <v>1030</v>
      </c>
      <c r="C364" s="395">
        <f t="shared" si="89"/>
        <v>0</v>
      </c>
      <c r="D364" s="395"/>
      <c r="E364" s="396">
        <f>SUM(F364:H364)</f>
        <v>0</v>
      </c>
      <c r="F364" s="395"/>
      <c r="G364" s="399"/>
      <c r="H364" s="397"/>
      <c r="I364" s="371"/>
    </row>
    <row r="365" s="269" customFormat="1" spans="1:9">
      <c r="A365" s="424">
        <v>2110503</v>
      </c>
      <c r="B365" s="402" t="s">
        <v>1031</v>
      </c>
      <c r="C365" s="395">
        <f t="shared" si="89"/>
        <v>0</v>
      </c>
      <c r="D365" s="395"/>
      <c r="E365" s="396">
        <f>SUM(F365:H365)</f>
        <v>0</v>
      </c>
      <c r="F365" s="395"/>
      <c r="G365" s="399"/>
      <c r="H365" s="397"/>
      <c r="I365" s="371"/>
    </row>
    <row r="366" s="269" customFormat="1" spans="1:9">
      <c r="A366" s="434">
        <v>2110599</v>
      </c>
      <c r="B366" s="435" t="s">
        <v>1032</v>
      </c>
      <c r="C366" s="395">
        <f t="shared" si="89"/>
        <v>0</v>
      </c>
      <c r="D366" s="395"/>
      <c r="E366" s="396">
        <f>SUM(F366:H366)</f>
        <v>0</v>
      </c>
      <c r="F366" s="395"/>
      <c r="G366" s="399"/>
      <c r="H366" s="397"/>
      <c r="I366" s="371"/>
    </row>
    <row r="367" s="269" customFormat="1" spans="1:9">
      <c r="A367" s="393" t="s">
        <v>1033</v>
      </c>
      <c r="B367" s="398" t="s">
        <v>1034</v>
      </c>
      <c r="C367" s="395">
        <f t="shared" ref="C367:H367" si="94">SUM(C368:C369)</f>
        <v>0</v>
      </c>
      <c r="D367" s="395">
        <f t="shared" si="94"/>
        <v>0</v>
      </c>
      <c r="E367" s="396">
        <f t="shared" si="94"/>
        <v>0</v>
      </c>
      <c r="F367" s="395">
        <f t="shared" si="94"/>
        <v>0</v>
      </c>
      <c r="G367" s="399">
        <f t="shared" si="94"/>
        <v>0</v>
      </c>
      <c r="H367" s="397">
        <f t="shared" si="94"/>
        <v>0</v>
      </c>
      <c r="I367" s="371"/>
    </row>
    <row r="368" s="269" customFormat="1" spans="1:9">
      <c r="A368" s="424">
        <v>2110602</v>
      </c>
      <c r="B368" s="402" t="s">
        <v>1035</v>
      </c>
      <c r="C368" s="395">
        <f t="shared" si="89"/>
        <v>0</v>
      </c>
      <c r="D368" s="395"/>
      <c r="E368" s="396">
        <f>SUM(F368:H368)</f>
        <v>0</v>
      </c>
      <c r="F368" s="395"/>
      <c r="G368" s="399"/>
      <c r="H368" s="397"/>
      <c r="I368" s="371"/>
    </row>
    <row r="369" s="269" customFormat="1" ht="18" customHeight="1" spans="1:9">
      <c r="A369" s="393" t="s">
        <v>1036</v>
      </c>
      <c r="B369" s="398" t="s">
        <v>1037</v>
      </c>
      <c r="C369" s="395">
        <f t="shared" si="89"/>
        <v>0</v>
      </c>
      <c r="D369" s="395"/>
      <c r="E369" s="396">
        <f>SUM(F369:H369)</f>
        <v>0</v>
      </c>
      <c r="F369" s="395"/>
      <c r="G369" s="399"/>
      <c r="H369" s="397"/>
      <c r="I369" s="371"/>
    </row>
    <row r="370" s="269" customFormat="1" ht="18" customHeight="1" spans="1:9">
      <c r="A370" s="424">
        <v>21110</v>
      </c>
      <c r="B370" s="402" t="s">
        <v>1038</v>
      </c>
      <c r="C370" s="395">
        <f t="shared" ref="C370:H370" si="95">SUM(C371)</f>
        <v>0</v>
      </c>
      <c r="D370" s="395">
        <f t="shared" si="95"/>
        <v>0</v>
      </c>
      <c r="E370" s="396">
        <f t="shared" si="95"/>
        <v>0</v>
      </c>
      <c r="F370" s="395">
        <f t="shared" si="95"/>
        <v>0</v>
      </c>
      <c r="G370" s="399">
        <f t="shared" si="95"/>
        <v>0</v>
      </c>
      <c r="H370" s="397">
        <f t="shared" si="95"/>
        <v>0</v>
      </c>
      <c r="I370" s="371"/>
    </row>
    <row r="371" s="269" customFormat="1" ht="18" customHeight="1" spans="1:9">
      <c r="A371" s="424">
        <v>2111001</v>
      </c>
      <c r="B371" s="402" t="s">
        <v>1039</v>
      </c>
      <c r="C371" s="395">
        <f t="shared" si="89"/>
        <v>0</v>
      </c>
      <c r="D371" s="395"/>
      <c r="E371" s="396">
        <f>SUM(F371:H371)</f>
        <v>0</v>
      </c>
      <c r="F371" s="395"/>
      <c r="G371" s="399"/>
      <c r="H371" s="397"/>
      <c r="I371" s="371"/>
    </row>
    <row r="372" s="269" customFormat="1" spans="1:9">
      <c r="A372" s="424">
        <v>21111</v>
      </c>
      <c r="B372" s="402" t="s">
        <v>1040</v>
      </c>
      <c r="C372" s="395">
        <f t="shared" ref="C372:H372" si="96">SUM(C373)</f>
        <v>0</v>
      </c>
      <c r="D372" s="395">
        <f t="shared" si="96"/>
        <v>0</v>
      </c>
      <c r="E372" s="396">
        <f t="shared" si="96"/>
        <v>0</v>
      </c>
      <c r="F372" s="395">
        <f t="shared" si="96"/>
        <v>0</v>
      </c>
      <c r="G372" s="399">
        <f t="shared" si="96"/>
        <v>0</v>
      </c>
      <c r="H372" s="397">
        <f t="shared" si="96"/>
        <v>0</v>
      </c>
      <c r="I372" s="371"/>
    </row>
    <row r="373" s="269" customFormat="1" ht="16" customHeight="1" spans="1:9">
      <c r="A373" s="424">
        <v>2111101</v>
      </c>
      <c r="B373" s="402" t="s">
        <v>1041</v>
      </c>
      <c r="C373" s="395">
        <f t="shared" si="89"/>
        <v>0</v>
      </c>
      <c r="D373" s="395"/>
      <c r="E373" s="396">
        <f>SUM(F373:H373)</f>
        <v>0</v>
      </c>
      <c r="F373" s="395"/>
      <c r="G373" s="399"/>
      <c r="H373" s="397"/>
      <c r="I373" s="371"/>
    </row>
    <row r="374" s="269" customFormat="1" ht="16" customHeight="1" spans="1:9">
      <c r="A374" s="393" t="s">
        <v>1042</v>
      </c>
      <c r="B374" s="398" t="s">
        <v>1043</v>
      </c>
      <c r="C374" s="395">
        <f t="shared" ref="C374:H374" si="97">SUM(C375)</f>
        <v>500</v>
      </c>
      <c r="D374" s="395">
        <f t="shared" si="97"/>
        <v>500</v>
      </c>
      <c r="E374" s="396">
        <f t="shared" si="97"/>
        <v>0</v>
      </c>
      <c r="F374" s="395">
        <f t="shared" si="97"/>
        <v>0</v>
      </c>
      <c r="G374" s="399">
        <f t="shared" si="97"/>
        <v>0</v>
      </c>
      <c r="H374" s="397">
        <f t="shared" si="97"/>
        <v>0</v>
      </c>
      <c r="I374" s="371"/>
    </row>
    <row r="375" s="269" customFormat="1" ht="16" customHeight="1" spans="1:9">
      <c r="A375" s="393" t="s">
        <v>1044</v>
      </c>
      <c r="B375" s="398" t="s">
        <v>1045</v>
      </c>
      <c r="C375" s="395">
        <f t="shared" si="89"/>
        <v>500</v>
      </c>
      <c r="D375" s="395">
        <v>500</v>
      </c>
      <c r="E375" s="396">
        <f>SUM(F375:H375)</f>
        <v>0</v>
      </c>
      <c r="F375" s="395"/>
      <c r="G375" s="399"/>
      <c r="H375" s="397"/>
      <c r="I375" s="371"/>
    </row>
    <row r="376" s="269" customFormat="1" ht="16" customHeight="1" spans="1:9">
      <c r="A376" s="393" t="s">
        <v>1046</v>
      </c>
      <c r="B376" s="398" t="s">
        <v>1047</v>
      </c>
      <c r="C376" s="395">
        <f t="shared" ref="C376:H376" si="98">SUM(C377,C382,C384,C387,C389,C391)</f>
        <v>32003.066098</v>
      </c>
      <c r="D376" s="395">
        <f t="shared" si="98"/>
        <v>28949.911209</v>
      </c>
      <c r="E376" s="396">
        <f t="shared" si="98"/>
        <v>3053.154889</v>
      </c>
      <c r="F376" s="395">
        <f t="shared" si="98"/>
        <v>0</v>
      </c>
      <c r="G376" s="399">
        <f t="shared" si="98"/>
        <v>121.824389</v>
      </c>
      <c r="H376" s="397">
        <f t="shared" si="98"/>
        <v>2931.3305</v>
      </c>
      <c r="I376" s="371"/>
    </row>
    <row r="377" s="269" customFormat="1" spans="1:9">
      <c r="A377" s="393" t="s">
        <v>1048</v>
      </c>
      <c r="B377" s="398" t="s">
        <v>1049</v>
      </c>
      <c r="C377" s="395">
        <f t="shared" ref="C377:H377" si="99">SUM(C378:C381)</f>
        <v>5887.900805</v>
      </c>
      <c r="D377" s="395">
        <f t="shared" si="99"/>
        <v>5539.990805</v>
      </c>
      <c r="E377" s="396">
        <f t="shared" si="99"/>
        <v>347.91</v>
      </c>
      <c r="F377" s="395">
        <f t="shared" si="99"/>
        <v>0</v>
      </c>
      <c r="G377" s="399">
        <f t="shared" si="99"/>
        <v>131.91</v>
      </c>
      <c r="H377" s="397">
        <f t="shared" si="99"/>
        <v>216</v>
      </c>
      <c r="I377" s="371"/>
    </row>
    <row r="378" s="269" customFormat="1" spans="1:9">
      <c r="A378" s="393" t="s">
        <v>1050</v>
      </c>
      <c r="B378" s="398" t="s">
        <v>451</v>
      </c>
      <c r="C378" s="395">
        <f t="shared" si="89"/>
        <v>2807.710175</v>
      </c>
      <c r="D378" s="395">
        <v>2808.290175</v>
      </c>
      <c r="E378" s="396">
        <f>SUM(F378:H378)</f>
        <v>-0.58</v>
      </c>
      <c r="F378" s="395"/>
      <c r="G378" s="399">
        <v>-0.58</v>
      </c>
      <c r="H378" s="397"/>
      <c r="I378" s="371"/>
    </row>
    <row r="379" s="269" customFormat="1" spans="1:9">
      <c r="A379" s="393" t="s">
        <v>1051</v>
      </c>
      <c r="B379" s="398" t="s">
        <v>453</v>
      </c>
      <c r="C379" s="395">
        <f t="shared" si="89"/>
        <v>60.5</v>
      </c>
      <c r="D379" s="395">
        <v>60</v>
      </c>
      <c r="E379" s="396">
        <f>SUM(F379:H379)</f>
        <v>0.5</v>
      </c>
      <c r="F379" s="395"/>
      <c r="G379" s="399"/>
      <c r="H379" s="397">
        <v>0.5</v>
      </c>
      <c r="I379" s="371"/>
    </row>
    <row r="380" s="269" customFormat="1" spans="1:9">
      <c r="A380" s="393">
        <v>2120104</v>
      </c>
      <c r="B380" s="398" t="s">
        <v>1052</v>
      </c>
      <c r="C380" s="395">
        <f t="shared" si="89"/>
        <v>0</v>
      </c>
      <c r="D380" s="395">
        <v>0</v>
      </c>
      <c r="E380" s="396">
        <f>SUM(F380:H380)</f>
        <v>0</v>
      </c>
      <c r="F380" s="395"/>
      <c r="G380" s="399"/>
      <c r="H380" s="397"/>
      <c r="I380" s="436"/>
    </row>
    <row r="381" s="269" customFormat="1" spans="1:9">
      <c r="A381" s="393" t="s">
        <v>1053</v>
      </c>
      <c r="B381" s="398" t="s">
        <v>1054</v>
      </c>
      <c r="C381" s="395">
        <f t="shared" si="89"/>
        <v>3019.69063</v>
      </c>
      <c r="D381" s="395">
        <v>2671.70063</v>
      </c>
      <c r="E381" s="396">
        <f>SUM(F381:H381)</f>
        <v>347.99</v>
      </c>
      <c r="F381" s="395"/>
      <c r="G381" s="399">
        <v>132.49</v>
      </c>
      <c r="H381" s="397">
        <v>215.5</v>
      </c>
      <c r="I381" s="437"/>
    </row>
    <row r="382" s="269" customFormat="1" spans="1:9">
      <c r="A382" s="393" t="s">
        <v>1055</v>
      </c>
      <c r="B382" s="398" t="s">
        <v>1056</v>
      </c>
      <c r="C382" s="395">
        <f t="shared" ref="C382:H382" si="100">SUM(C383)</f>
        <v>77.420204</v>
      </c>
      <c r="D382" s="395">
        <f t="shared" si="100"/>
        <v>75.43238</v>
      </c>
      <c r="E382" s="396">
        <f t="shared" si="100"/>
        <v>1.987824</v>
      </c>
      <c r="F382" s="395">
        <f t="shared" si="100"/>
        <v>0</v>
      </c>
      <c r="G382" s="399">
        <f t="shared" si="100"/>
        <v>1.987824</v>
      </c>
      <c r="H382" s="397">
        <f t="shared" si="100"/>
        <v>0</v>
      </c>
      <c r="I382" s="371"/>
    </row>
    <row r="383" s="269" customFormat="1" spans="1:9">
      <c r="A383" s="393" t="s">
        <v>1057</v>
      </c>
      <c r="B383" s="398" t="s">
        <v>1058</v>
      </c>
      <c r="C383" s="395">
        <f t="shared" si="89"/>
        <v>77.420204</v>
      </c>
      <c r="D383" s="395">
        <v>75.43238</v>
      </c>
      <c r="E383" s="396">
        <f>SUM(F383:H383)</f>
        <v>1.987824</v>
      </c>
      <c r="F383" s="395"/>
      <c r="G383" s="399">
        <v>1.987824</v>
      </c>
      <c r="H383" s="397"/>
      <c r="I383" s="371"/>
    </row>
    <row r="384" s="269" customFormat="1" spans="1:9">
      <c r="A384" s="393" t="s">
        <v>1059</v>
      </c>
      <c r="B384" s="398" t="s">
        <v>1060</v>
      </c>
      <c r="C384" s="395">
        <f t="shared" ref="C384:H384" si="101">SUM(C385:C386)</f>
        <v>10615.736792</v>
      </c>
      <c r="D384" s="395">
        <f t="shared" si="101"/>
        <v>8815.258792</v>
      </c>
      <c r="E384" s="396">
        <f t="shared" si="101"/>
        <v>1800.478</v>
      </c>
      <c r="F384" s="395">
        <f t="shared" si="101"/>
        <v>0</v>
      </c>
      <c r="G384" s="399">
        <f t="shared" si="101"/>
        <v>0.478</v>
      </c>
      <c r="H384" s="397">
        <f t="shared" si="101"/>
        <v>1800</v>
      </c>
      <c r="I384" s="371"/>
    </row>
    <row r="385" s="269" customFormat="1" spans="1:9">
      <c r="A385" s="393" t="s">
        <v>1061</v>
      </c>
      <c r="B385" s="398" t="s">
        <v>1062</v>
      </c>
      <c r="C385" s="395">
        <f t="shared" si="89"/>
        <v>6830.94</v>
      </c>
      <c r="D385" s="395">
        <v>6830.94</v>
      </c>
      <c r="E385" s="396">
        <f t="shared" ref="E385:E390" si="102">SUM(F385:H385)</f>
        <v>0</v>
      </c>
      <c r="F385" s="395"/>
      <c r="G385" s="399"/>
      <c r="H385" s="397"/>
      <c r="I385" s="371"/>
    </row>
    <row r="386" s="269" customFormat="1" spans="1:9">
      <c r="A386" s="393" t="s">
        <v>1063</v>
      </c>
      <c r="B386" s="398" t="s">
        <v>1064</v>
      </c>
      <c r="C386" s="395">
        <f t="shared" si="89"/>
        <v>3784.796792</v>
      </c>
      <c r="D386" s="395">
        <v>1984.318792</v>
      </c>
      <c r="E386" s="396">
        <f t="shared" si="102"/>
        <v>1800.478</v>
      </c>
      <c r="F386" s="395"/>
      <c r="G386" s="399">
        <v>0.478</v>
      </c>
      <c r="H386" s="397">
        <v>1800</v>
      </c>
      <c r="I386" s="371"/>
    </row>
    <row r="387" s="269" customFormat="1" spans="1:9">
      <c r="A387" s="393" t="s">
        <v>1065</v>
      </c>
      <c r="B387" s="398" t="s">
        <v>1066</v>
      </c>
      <c r="C387" s="395">
        <f t="shared" ref="C387:H387" si="103">SUM(C388)</f>
        <v>3030.039385</v>
      </c>
      <c r="D387" s="395">
        <f t="shared" si="103"/>
        <v>3038.70582</v>
      </c>
      <c r="E387" s="396">
        <f t="shared" si="103"/>
        <v>-8.666435</v>
      </c>
      <c r="F387" s="395">
        <f t="shared" si="103"/>
        <v>0</v>
      </c>
      <c r="G387" s="399">
        <f t="shared" si="103"/>
        <v>-8.666435</v>
      </c>
      <c r="H387" s="397">
        <f t="shared" si="103"/>
        <v>0</v>
      </c>
      <c r="I387" s="371"/>
    </row>
    <row r="388" s="269" customFormat="1" spans="1:9">
      <c r="A388" s="393" t="s">
        <v>1067</v>
      </c>
      <c r="B388" s="398" t="s">
        <v>1068</v>
      </c>
      <c r="C388" s="395">
        <f t="shared" si="89"/>
        <v>3030.039385</v>
      </c>
      <c r="D388" s="395">
        <v>3038.70582</v>
      </c>
      <c r="E388" s="396">
        <f t="shared" si="102"/>
        <v>-8.666435</v>
      </c>
      <c r="F388" s="395"/>
      <c r="G388" s="399">
        <v>-8.666435</v>
      </c>
      <c r="H388" s="397"/>
      <c r="I388" s="371"/>
    </row>
    <row r="389" s="269" customFormat="1" ht="15" spans="1:9">
      <c r="A389" s="438" t="s">
        <v>1069</v>
      </c>
      <c r="B389" s="421" t="s">
        <v>1070</v>
      </c>
      <c r="C389" s="395">
        <f t="shared" ref="C389:H389" si="104">SUM(C390)</f>
        <v>157.438412</v>
      </c>
      <c r="D389" s="395">
        <f t="shared" si="104"/>
        <v>161.323412</v>
      </c>
      <c r="E389" s="396">
        <f t="shared" si="104"/>
        <v>-3.885</v>
      </c>
      <c r="F389" s="395">
        <f t="shared" si="104"/>
        <v>0</v>
      </c>
      <c r="G389" s="399">
        <f t="shared" si="104"/>
        <v>-3.885</v>
      </c>
      <c r="H389" s="397">
        <f t="shared" si="104"/>
        <v>0</v>
      </c>
      <c r="I389" s="371"/>
    </row>
    <row r="390" s="269" customFormat="1" ht="15" spans="1:9">
      <c r="A390" s="438" t="s">
        <v>1071</v>
      </c>
      <c r="B390" s="439" t="s">
        <v>1070</v>
      </c>
      <c r="C390" s="395">
        <f t="shared" si="89"/>
        <v>157.438412</v>
      </c>
      <c r="D390" s="395">
        <v>161.323412</v>
      </c>
      <c r="E390" s="396">
        <f t="shared" si="102"/>
        <v>-3.885</v>
      </c>
      <c r="F390" s="395"/>
      <c r="G390" s="399">
        <v>-3.885</v>
      </c>
      <c r="H390" s="397"/>
      <c r="I390" s="371"/>
    </row>
    <row r="391" s="269" customFormat="1" spans="1:9">
      <c r="A391" s="424">
        <v>21299</v>
      </c>
      <c r="B391" s="402" t="s">
        <v>1072</v>
      </c>
      <c r="C391" s="395">
        <f t="shared" ref="C391:H391" si="105">SUM(C392)</f>
        <v>12234.5305</v>
      </c>
      <c r="D391" s="395">
        <f t="shared" si="105"/>
        <v>11319.2</v>
      </c>
      <c r="E391" s="396">
        <f t="shared" si="105"/>
        <v>915.3305</v>
      </c>
      <c r="F391" s="395">
        <f t="shared" si="105"/>
        <v>0</v>
      </c>
      <c r="G391" s="399">
        <f t="shared" si="105"/>
        <v>0</v>
      </c>
      <c r="H391" s="397">
        <f t="shared" si="105"/>
        <v>915.3305</v>
      </c>
      <c r="I391" s="371"/>
    </row>
    <row r="392" s="269" customFormat="1" spans="1:9">
      <c r="A392" s="424">
        <v>2129901</v>
      </c>
      <c r="B392" s="402" t="s">
        <v>1073</v>
      </c>
      <c r="C392" s="395">
        <f t="shared" si="89"/>
        <v>12234.5305</v>
      </c>
      <c r="D392" s="395">
        <v>11319.2</v>
      </c>
      <c r="E392" s="396">
        <f t="shared" ref="E391:E407" si="106">SUM(F392:H392)</f>
        <v>915.3305</v>
      </c>
      <c r="F392" s="395"/>
      <c r="G392" s="399"/>
      <c r="H392" s="397">
        <v>915.3305</v>
      </c>
      <c r="I392" s="371"/>
    </row>
    <row r="393" s="269" customFormat="1" spans="1:9">
      <c r="A393" s="393" t="s">
        <v>1074</v>
      </c>
      <c r="B393" s="398" t="s">
        <v>1075</v>
      </c>
      <c r="C393" s="395">
        <f t="shared" ref="C393:H393" si="107">SUM(C394,C413,C426,C436,C443,C447,C451,C455)</f>
        <v>46893.746075</v>
      </c>
      <c r="D393" s="395">
        <f t="shared" si="107"/>
        <v>47078.364862</v>
      </c>
      <c r="E393" s="396">
        <f t="shared" si="107"/>
        <v>-184.618787</v>
      </c>
      <c r="F393" s="395">
        <f t="shared" si="107"/>
        <v>0</v>
      </c>
      <c r="G393" s="399">
        <f t="shared" si="107"/>
        <v>-1082.149242</v>
      </c>
      <c r="H393" s="397">
        <f t="shared" si="107"/>
        <v>897.530455</v>
      </c>
      <c r="I393" s="371"/>
    </row>
    <row r="394" s="269" customFormat="1" spans="1:9">
      <c r="A394" s="393" t="s">
        <v>1076</v>
      </c>
      <c r="B394" s="398" t="s">
        <v>1077</v>
      </c>
      <c r="C394" s="395">
        <f t="shared" ref="C394:H394" si="108">SUM(C395:C412)</f>
        <v>21710.492062</v>
      </c>
      <c r="D394" s="395">
        <f t="shared" si="108"/>
        <v>22545.47167</v>
      </c>
      <c r="E394" s="396">
        <f t="shared" si="108"/>
        <v>-834.979608</v>
      </c>
      <c r="F394" s="395">
        <f t="shared" si="108"/>
        <v>0</v>
      </c>
      <c r="G394" s="399">
        <f t="shared" si="108"/>
        <v>-834.979608</v>
      </c>
      <c r="H394" s="397">
        <f t="shared" si="108"/>
        <v>0</v>
      </c>
      <c r="I394" s="371"/>
    </row>
    <row r="395" s="269" customFormat="1" spans="1:9">
      <c r="A395" s="393" t="s">
        <v>1078</v>
      </c>
      <c r="B395" s="398" t="s">
        <v>451</v>
      </c>
      <c r="C395" s="395">
        <f t="shared" si="89"/>
        <v>630.518156</v>
      </c>
      <c r="D395" s="395">
        <v>658.087764</v>
      </c>
      <c r="E395" s="396">
        <f t="shared" si="106"/>
        <v>-27.569608</v>
      </c>
      <c r="F395" s="395"/>
      <c r="G395" s="399">
        <v>-27.569608</v>
      </c>
      <c r="H395" s="397"/>
      <c r="I395" s="371"/>
    </row>
    <row r="396" s="269" customFormat="1" spans="1:9">
      <c r="A396" s="393" t="s">
        <v>1079</v>
      </c>
      <c r="B396" s="398" t="s">
        <v>453</v>
      </c>
      <c r="C396" s="395">
        <f t="shared" si="89"/>
        <v>123</v>
      </c>
      <c r="D396" s="395">
        <v>123</v>
      </c>
      <c r="E396" s="396">
        <f t="shared" si="106"/>
        <v>0</v>
      </c>
      <c r="F396" s="395"/>
      <c r="G396" s="399"/>
      <c r="H396" s="397"/>
      <c r="I396" s="371"/>
    </row>
    <row r="397" s="269" customFormat="1" spans="1:9">
      <c r="A397" s="393" t="s">
        <v>1080</v>
      </c>
      <c r="B397" s="398" t="s">
        <v>481</v>
      </c>
      <c r="C397" s="395">
        <f t="shared" si="89"/>
        <v>6193.166538</v>
      </c>
      <c r="D397" s="395">
        <v>6114.746538</v>
      </c>
      <c r="E397" s="396">
        <f t="shared" si="106"/>
        <v>78.42</v>
      </c>
      <c r="F397" s="395"/>
      <c r="G397" s="399">
        <v>78.42</v>
      </c>
      <c r="H397" s="397"/>
      <c r="I397" s="371"/>
    </row>
    <row r="398" s="269" customFormat="1" spans="1:9">
      <c r="A398" s="393" t="s">
        <v>1081</v>
      </c>
      <c r="B398" s="398" t="s">
        <v>1082</v>
      </c>
      <c r="C398" s="395">
        <f t="shared" si="89"/>
        <v>11122.977368</v>
      </c>
      <c r="D398" s="395">
        <v>12008.807368</v>
      </c>
      <c r="E398" s="396">
        <f t="shared" si="106"/>
        <v>-885.83</v>
      </c>
      <c r="F398" s="395"/>
      <c r="G398" s="399">
        <v>-885.83</v>
      </c>
      <c r="H398" s="397"/>
      <c r="I398" s="371"/>
    </row>
    <row r="399" s="269" customFormat="1" spans="1:9">
      <c r="A399" s="393" t="s">
        <v>1083</v>
      </c>
      <c r="B399" s="398" t="s">
        <v>1084</v>
      </c>
      <c r="C399" s="395">
        <f t="shared" si="89"/>
        <v>0</v>
      </c>
      <c r="D399" s="395"/>
      <c r="E399" s="396">
        <f t="shared" si="106"/>
        <v>0</v>
      </c>
      <c r="F399" s="395"/>
      <c r="G399" s="399"/>
      <c r="H399" s="397"/>
      <c r="I399" s="414"/>
    </row>
    <row r="400" s="269" customFormat="1" spans="1:9">
      <c r="A400" s="393" t="s">
        <v>1085</v>
      </c>
      <c r="B400" s="398" t="s">
        <v>1086</v>
      </c>
      <c r="C400" s="395">
        <f t="shared" si="89"/>
        <v>30</v>
      </c>
      <c r="D400" s="395">
        <v>30</v>
      </c>
      <c r="E400" s="396">
        <f t="shared" si="106"/>
        <v>0</v>
      </c>
      <c r="F400" s="395"/>
      <c r="G400" s="399"/>
      <c r="H400" s="397"/>
      <c r="I400" s="371"/>
    </row>
    <row r="401" s="269" customFormat="1" spans="1:9">
      <c r="A401" s="393" t="s">
        <v>1087</v>
      </c>
      <c r="B401" s="398" t="s">
        <v>1088</v>
      </c>
      <c r="C401" s="395">
        <f t="shared" si="89"/>
        <v>30</v>
      </c>
      <c r="D401" s="395">
        <v>30</v>
      </c>
      <c r="E401" s="396">
        <f t="shared" si="106"/>
        <v>0</v>
      </c>
      <c r="F401" s="395"/>
      <c r="G401" s="399"/>
      <c r="H401" s="397"/>
      <c r="I401" s="414"/>
    </row>
    <row r="402" s="269" customFormat="1" spans="1:9">
      <c r="A402" s="393" t="s">
        <v>1089</v>
      </c>
      <c r="B402" s="398" t="s">
        <v>1090</v>
      </c>
      <c r="C402" s="395">
        <f t="shared" si="89"/>
        <v>0</v>
      </c>
      <c r="D402" s="395"/>
      <c r="E402" s="396">
        <f t="shared" si="106"/>
        <v>0</v>
      </c>
      <c r="F402" s="395"/>
      <c r="G402" s="399"/>
      <c r="H402" s="397"/>
      <c r="I402" s="371"/>
    </row>
    <row r="403" s="269" customFormat="1" spans="1:9">
      <c r="A403" s="393" t="s">
        <v>1091</v>
      </c>
      <c r="B403" s="398" t="s">
        <v>1092</v>
      </c>
      <c r="C403" s="395">
        <f t="shared" si="89"/>
        <v>0</v>
      </c>
      <c r="D403" s="395"/>
      <c r="E403" s="396">
        <f t="shared" si="106"/>
        <v>0</v>
      </c>
      <c r="F403" s="395"/>
      <c r="G403" s="399"/>
      <c r="H403" s="397"/>
      <c r="I403" s="371"/>
    </row>
    <row r="404" s="269" customFormat="1" spans="1:9">
      <c r="A404" s="393" t="s">
        <v>1093</v>
      </c>
      <c r="B404" s="398" t="s">
        <v>1094</v>
      </c>
      <c r="C404" s="395">
        <f t="shared" si="89"/>
        <v>0</v>
      </c>
      <c r="D404" s="395"/>
      <c r="E404" s="396">
        <f t="shared" si="106"/>
        <v>0</v>
      </c>
      <c r="F404" s="395"/>
      <c r="G404" s="399"/>
      <c r="H404" s="397"/>
      <c r="I404" s="371"/>
    </row>
    <row r="405" s="269" customFormat="1" spans="1:9">
      <c r="A405" s="424">
        <v>2130119</v>
      </c>
      <c r="B405" s="402" t="s">
        <v>1095</v>
      </c>
      <c r="C405" s="395">
        <f t="shared" si="89"/>
        <v>0</v>
      </c>
      <c r="D405" s="395"/>
      <c r="E405" s="396">
        <f t="shared" si="106"/>
        <v>0</v>
      </c>
      <c r="F405" s="395"/>
      <c r="G405" s="399"/>
      <c r="H405" s="397"/>
      <c r="I405" s="371"/>
    </row>
    <row r="406" s="269" customFormat="1" spans="1:9">
      <c r="A406" s="424">
        <v>2130122</v>
      </c>
      <c r="B406" s="402" t="s">
        <v>1096</v>
      </c>
      <c r="C406" s="395">
        <f t="shared" si="89"/>
        <v>0</v>
      </c>
      <c r="D406" s="395"/>
      <c r="E406" s="396">
        <f t="shared" si="106"/>
        <v>0</v>
      </c>
      <c r="F406" s="395"/>
      <c r="G406" s="399"/>
      <c r="H406" s="397"/>
      <c r="I406" s="371"/>
    </row>
    <row r="407" s="269" customFormat="1" spans="1:9">
      <c r="A407" s="424">
        <v>2130124</v>
      </c>
      <c r="B407" s="402" t="s">
        <v>1097</v>
      </c>
      <c r="C407" s="395">
        <f t="shared" si="89"/>
        <v>0</v>
      </c>
      <c r="D407" s="395"/>
      <c r="E407" s="396">
        <f t="shared" si="106"/>
        <v>0</v>
      </c>
      <c r="F407" s="395"/>
      <c r="G407" s="399"/>
      <c r="H407" s="397"/>
      <c r="I407" s="371"/>
    </row>
    <row r="408" s="269" customFormat="1" spans="1:9">
      <c r="A408" s="393" t="s">
        <v>1098</v>
      </c>
      <c r="B408" s="398" t="s">
        <v>1099</v>
      </c>
      <c r="C408" s="395">
        <f t="shared" si="89"/>
        <v>1000</v>
      </c>
      <c r="D408" s="395">
        <v>1000</v>
      </c>
      <c r="E408" s="396">
        <f t="shared" ref="E408:E471" si="109">SUM(F408:H408)</f>
        <v>0</v>
      </c>
      <c r="F408" s="395"/>
      <c r="G408" s="399"/>
      <c r="H408" s="397"/>
      <c r="I408" s="371"/>
    </row>
    <row r="409" s="269" customFormat="1" spans="1:9">
      <c r="A409" s="424">
        <v>2130135</v>
      </c>
      <c r="B409" s="402" t="s">
        <v>1100</v>
      </c>
      <c r="C409" s="395">
        <f t="shared" si="89"/>
        <v>0</v>
      </c>
      <c r="D409" s="395"/>
      <c r="E409" s="396">
        <f t="shared" si="109"/>
        <v>0</v>
      </c>
      <c r="F409" s="395"/>
      <c r="G409" s="399"/>
      <c r="H409" s="397"/>
      <c r="I409" s="371"/>
    </row>
    <row r="410" s="269" customFormat="1" spans="1:9">
      <c r="A410" s="424">
        <v>2130142</v>
      </c>
      <c r="B410" s="402" t="s">
        <v>1101</v>
      </c>
      <c r="C410" s="395">
        <f t="shared" si="89"/>
        <v>2000</v>
      </c>
      <c r="D410" s="395">
        <v>2000</v>
      </c>
      <c r="E410" s="396">
        <f t="shared" si="109"/>
        <v>0</v>
      </c>
      <c r="F410" s="395"/>
      <c r="G410" s="399"/>
      <c r="H410" s="397"/>
      <c r="I410" s="371"/>
    </row>
    <row r="411" s="269" customFormat="1" spans="1:9">
      <c r="A411" s="393" t="s">
        <v>1102</v>
      </c>
      <c r="B411" s="398" t="s">
        <v>1103</v>
      </c>
      <c r="C411" s="395">
        <f t="shared" si="89"/>
        <v>75.48</v>
      </c>
      <c r="D411" s="395">
        <v>75.48</v>
      </c>
      <c r="E411" s="396">
        <f t="shared" si="109"/>
        <v>0</v>
      </c>
      <c r="F411" s="395"/>
      <c r="G411" s="399"/>
      <c r="H411" s="397"/>
      <c r="I411" s="371"/>
    </row>
    <row r="412" s="269" customFormat="1" spans="1:9">
      <c r="A412" s="393" t="s">
        <v>1104</v>
      </c>
      <c r="B412" s="398" t="s">
        <v>1105</v>
      </c>
      <c r="C412" s="395">
        <f t="shared" si="89"/>
        <v>505.35</v>
      </c>
      <c r="D412" s="395">
        <v>505.35</v>
      </c>
      <c r="E412" s="396">
        <f t="shared" si="109"/>
        <v>0</v>
      </c>
      <c r="F412" s="395"/>
      <c r="G412" s="399"/>
      <c r="H412" s="397"/>
      <c r="I412" s="371"/>
    </row>
    <row r="413" s="269" customFormat="1" spans="1:9">
      <c r="A413" s="393" t="s">
        <v>1106</v>
      </c>
      <c r="B413" s="398" t="s">
        <v>1107</v>
      </c>
      <c r="C413" s="395">
        <f t="shared" ref="C413:H413" si="110">SUM(C414:C425)</f>
        <v>5017.63512</v>
      </c>
      <c r="D413" s="395">
        <f t="shared" si="110"/>
        <v>4549.691824</v>
      </c>
      <c r="E413" s="396">
        <f t="shared" si="110"/>
        <v>467.943296</v>
      </c>
      <c r="F413" s="395">
        <f t="shared" si="110"/>
        <v>0</v>
      </c>
      <c r="G413" s="399">
        <f t="shared" si="110"/>
        <v>0.491896</v>
      </c>
      <c r="H413" s="397">
        <f t="shared" si="110"/>
        <v>467.4514</v>
      </c>
      <c r="I413" s="371"/>
    </row>
    <row r="414" s="269" customFormat="1" spans="1:9">
      <c r="A414" s="393" t="s">
        <v>1108</v>
      </c>
      <c r="B414" s="398" t="s">
        <v>451</v>
      </c>
      <c r="C414" s="395">
        <f t="shared" si="89"/>
        <v>821.774956</v>
      </c>
      <c r="D414" s="395">
        <v>822.664956</v>
      </c>
      <c r="E414" s="396">
        <f t="shared" si="109"/>
        <v>-0.89</v>
      </c>
      <c r="F414" s="395"/>
      <c r="G414" s="399">
        <v>-0.89</v>
      </c>
      <c r="H414" s="397"/>
      <c r="I414" s="371"/>
    </row>
    <row r="415" s="269" customFormat="1" spans="1:9">
      <c r="A415" s="393" t="s">
        <v>1109</v>
      </c>
      <c r="B415" s="398" t="s">
        <v>1110</v>
      </c>
      <c r="C415" s="395">
        <f t="shared" si="89"/>
        <v>1584.059364</v>
      </c>
      <c r="D415" s="395">
        <v>1582.677468</v>
      </c>
      <c r="E415" s="396">
        <f t="shared" si="109"/>
        <v>1.381896</v>
      </c>
      <c r="F415" s="395"/>
      <c r="G415" s="399">
        <v>1.381896</v>
      </c>
      <c r="H415" s="397"/>
      <c r="I415" s="371"/>
    </row>
    <row r="416" s="269" customFormat="1" spans="1:9">
      <c r="A416" s="393" t="s">
        <v>1111</v>
      </c>
      <c r="B416" s="398" t="s">
        <v>1112</v>
      </c>
      <c r="C416" s="395">
        <f t="shared" si="89"/>
        <v>1267.4514</v>
      </c>
      <c r="D416" s="395">
        <v>800</v>
      </c>
      <c r="E416" s="396">
        <f t="shared" si="109"/>
        <v>467.4514</v>
      </c>
      <c r="F416" s="395"/>
      <c r="G416" s="399"/>
      <c r="H416" s="397">
        <v>467.4514</v>
      </c>
      <c r="I416" s="371"/>
    </row>
    <row r="417" s="269" customFormat="1" spans="1:9">
      <c r="A417" s="393" t="s">
        <v>1113</v>
      </c>
      <c r="B417" s="398" t="s">
        <v>1114</v>
      </c>
      <c r="C417" s="395">
        <f t="shared" si="89"/>
        <v>0</v>
      </c>
      <c r="D417" s="395"/>
      <c r="E417" s="396">
        <f t="shared" si="109"/>
        <v>0</v>
      </c>
      <c r="F417" s="395"/>
      <c r="G417" s="399"/>
      <c r="H417" s="397"/>
      <c r="I417" s="371"/>
    </row>
    <row r="418" s="269" customFormat="1" spans="1:9">
      <c r="A418" s="393" t="s">
        <v>1115</v>
      </c>
      <c r="B418" s="398" t="s">
        <v>1116</v>
      </c>
      <c r="C418" s="395">
        <f t="shared" ref="C418:C489" si="111">SUM(D418:E418)</f>
        <v>1200</v>
      </c>
      <c r="D418" s="395">
        <v>1200</v>
      </c>
      <c r="E418" s="396">
        <f t="shared" si="109"/>
        <v>0</v>
      </c>
      <c r="F418" s="395"/>
      <c r="G418" s="399"/>
      <c r="H418" s="397"/>
      <c r="I418" s="371"/>
    </row>
    <row r="419" s="269" customFormat="1" spans="1:9">
      <c r="A419" s="424">
        <v>2130210</v>
      </c>
      <c r="B419" s="402" t="s">
        <v>1117</v>
      </c>
      <c r="C419" s="395">
        <f t="shared" si="111"/>
        <v>0</v>
      </c>
      <c r="D419" s="395"/>
      <c r="E419" s="396">
        <f t="shared" si="109"/>
        <v>0</v>
      </c>
      <c r="F419" s="395"/>
      <c r="G419" s="399"/>
      <c r="H419" s="397"/>
      <c r="I419" s="371"/>
    </row>
    <row r="420" s="269" customFormat="1" spans="1:9">
      <c r="A420" s="393" t="s">
        <v>1118</v>
      </c>
      <c r="B420" s="398" t="s">
        <v>1119</v>
      </c>
      <c r="C420" s="395">
        <f t="shared" si="111"/>
        <v>60</v>
      </c>
      <c r="D420" s="395">
        <v>60</v>
      </c>
      <c r="E420" s="396">
        <f t="shared" si="109"/>
        <v>0</v>
      </c>
      <c r="F420" s="395"/>
      <c r="G420" s="399"/>
      <c r="H420" s="397"/>
      <c r="I420" s="371"/>
    </row>
    <row r="421" s="269" customFormat="1" spans="1:9">
      <c r="A421" s="424">
        <v>2130221</v>
      </c>
      <c r="B421" s="402" t="s">
        <v>1120</v>
      </c>
      <c r="C421" s="395">
        <f t="shared" si="111"/>
        <v>0</v>
      </c>
      <c r="D421" s="395"/>
      <c r="E421" s="396">
        <f t="shared" si="109"/>
        <v>0</v>
      </c>
      <c r="F421" s="395"/>
      <c r="G421" s="399"/>
      <c r="H421" s="397"/>
      <c r="I421" s="371"/>
    </row>
    <row r="422" s="269" customFormat="1" spans="1:9">
      <c r="A422" s="424">
        <v>2130227</v>
      </c>
      <c r="B422" s="402" t="s">
        <v>1121</v>
      </c>
      <c r="C422" s="395">
        <f t="shared" si="111"/>
        <v>0</v>
      </c>
      <c r="D422" s="395"/>
      <c r="E422" s="396">
        <f t="shared" si="109"/>
        <v>0</v>
      </c>
      <c r="F422" s="395"/>
      <c r="G422" s="399"/>
      <c r="H422" s="397"/>
      <c r="I422" s="371"/>
    </row>
    <row r="423" s="269" customFormat="1" spans="1:9">
      <c r="A423" s="393" t="s">
        <v>1122</v>
      </c>
      <c r="B423" s="398" t="s">
        <v>1123</v>
      </c>
      <c r="C423" s="395">
        <f t="shared" si="111"/>
        <v>0</v>
      </c>
      <c r="D423" s="395"/>
      <c r="E423" s="396">
        <f t="shared" si="109"/>
        <v>0</v>
      </c>
      <c r="F423" s="395"/>
      <c r="G423" s="399"/>
      <c r="H423" s="397"/>
      <c r="I423" s="371"/>
    </row>
    <row r="424" s="269" customFormat="1" spans="1:9">
      <c r="A424" s="393" t="s">
        <v>1124</v>
      </c>
      <c r="B424" s="398" t="s">
        <v>1125</v>
      </c>
      <c r="C424" s="395">
        <f t="shared" si="111"/>
        <v>20</v>
      </c>
      <c r="D424" s="395">
        <v>20</v>
      </c>
      <c r="E424" s="396">
        <f t="shared" si="109"/>
        <v>0</v>
      </c>
      <c r="F424" s="395"/>
      <c r="G424" s="399"/>
      <c r="H424" s="397"/>
      <c r="I424" s="371"/>
    </row>
    <row r="425" s="269" customFormat="1" spans="1:9">
      <c r="A425" s="424">
        <v>2130299</v>
      </c>
      <c r="B425" s="402" t="s">
        <v>1126</v>
      </c>
      <c r="C425" s="395">
        <f t="shared" si="111"/>
        <v>64.3494</v>
      </c>
      <c r="D425" s="395">
        <v>64.3494</v>
      </c>
      <c r="E425" s="396">
        <f t="shared" si="109"/>
        <v>0</v>
      </c>
      <c r="F425" s="395"/>
      <c r="G425" s="399"/>
      <c r="H425" s="397"/>
      <c r="I425" s="371"/>
    </row>
    <row r="426" s="269" customFormat="1" spans="1:9">
      <c r="A426" s="393" t="s">
        <v>1127</v>
      </c>
      <c r="B426" s="398" t="s">
        <v>1128</v>
      </c>
      <c r="C426" s="395">
        <f t="shared" ref="C426:H426" si="112">SUM(C427:C435)</f>
        <v>1358.571952</v>
      </c>
      <c r="D426" s="395">
        <f t="shared" si="112"/>
        <v>1467.090852</v>
      </c>
      <c r="E426" s="396">
        <f t="shared" si="112"/>
        <v>-108.5189</v>
      </c>
      <c r="F426" s="395">
        <f t="shared" si="112"/>
        <v>0</v>
      </c>
      <c r="G426" s="399">
        <f t="shared" si="112"/>
        <v>-108.5189</v>
      </c>
      <c r="H426" s="397">
        <f t="shared" si="112"/>
        <v>0</v>
      </c>
      <c r="I426" s="371"/>
    </row>
    <row r="427" s="269" customFormat="1" spans="1:9">
      <c r="A427" s="393" t="s">
        <v>1129</v>
      </c>
      <c r="B427" s="398" t="s">
        <v>451</v>
      </c>
      <c r="C427" s="395">
        <f t="shared" si="111"/>
        <v>265.121484</v>
      </c>
      <c r="D427" s="395">
        <v>267.771284</v>
      </c>
      <c r="E427" s="396">
        <f t="shared" si="109"/>
        <v>-2.6498</v>
      </c>
      <c r="F427" s="395"/>
      <c r="G427" s="399">
        <v>-2.6498</v>
      </c>
      <c r="H427" s="397"/>
      <c r="I427" s="371"/>
    </row>
    <row r="428" s="269" customFormat="1" ht="16" customHeight="1" spans="1:9">
      <c r="A428" s="393" t="s">
        <v>1130</v>
      </c>
      <c r="B428" s="398" t="s">
        <v>1131</v>
      </c>
      <c r="C428" s="395">
        <f t="shared" si="111"/>
        <v>0</v>
      </c>
      <c r="D428" s="395"/>
      <c r="E428" s="396">
        <f t="shared" si="109"/>
        <v>0</v>
      </c>
      <c r="F428" s="395"/>
      <c r="G428" s="399"/>
      <c r="H428" s="397"/>
      <c r="I428" s="371"/>
    </row>
    <row r="429" s="269" customFormat="1" spans="1:9">
      <c r="A429" s="424">
        <v>2130308</v>
      </c>
      <c r="B429" s="402" t="s">
        <v>1132</v>
      </c>
      <c r="C429" s="395">
        <f t="shared" si="111"/>
        <v>0</v>
      </c>
      <c r="D429" s="395"/>
      <c r="E429" s="396">
        <f t="shared" si="109"/>
        <v>0</v>
      </c>
      <c r="F429" s="395"/>
      <c r="G429" s="399"/>
      <c r="H429" s="397"/>
      <c r="I429" s="371"/>
    </row>
    <row r="430" s="269" customFormat="1" spans="1:9">
      <c r="A430" s="393" t="s">
        <v>1133</v>
      </c>
      <c r="B430" s="398" t="s">
        <v>1134</v>
      </c>
      <c r="C430" s="395">
        <f t="shared" si="111"/>
        <v>119.832244</v>
      </c>
      <c r="D430" s="395">
        <v>117.787044</v>
      </c>
      <c r="E430" s="396">
        <f t="shared" si="109"/>
        <v>2.0452</v>
      </c>
      <c r="F430" s="395"/>
      <c r="G430" s="399">
        <v>2.0452</v>
      </c>
      <c r="H430" s="397"/>
      <c r="I430" s="440"/>
    </row>
    <row r="431" s="269" customFormat="1" spans="1:9">
      <c r="A431" s="393" t="s">
        <v>1135</v>
      </c>
      <c r="B431" s="398" t="s">
        <v>1136</v>
      </c>
      <c r="C431" s="395">
        <f t="shared" si="111"/>
        <v>0</v>
      </c>
      <c r="D431" s="395"/>
      <c r="E431" s="396">
        <f t="shared" si="109"/>
        <v>0</v>
      </c>
      <c r="F431" s="395"/>
      <c r="G431" s="399"/>
      <c r="H431" s="397"/>
      <c r="I431" s="371"/>
    </row>
    <row r="432" s="269" customFormat="1" spans="1:9">
      <c r="A432" s="424">
        <v>2130316</v>
      </c>
      <c r="B432" s="402" t="s">
        <v>1137</v>
      </c>
      <c r="C432" s="395">
        <f t="shared" si="111"/>
        <v>0</v>
      </c>
      <c r="D432" s="395"/>
      <c r="E432" s="396">
        <f t="shared" si="109"/>
        <v>0</v>
      </c>
      <c r="F432" s="395"/>
      <c r="G432" s="399"/>
      <c r="H432" s="397"/>
      <c r="I432" s="371"/>
    </row>
    <row r="433" s="269" customFormat="1" spans="1:9">
      <c r="A433" s="393" t="s">
        <v>1138</v>
      </c>
      <c r="B433" s="398" t="s">
        <v>1139</v>
      </c>
      <c r="C433" s="395">
        <f t="shared" si="111"/>
        <v>0</v>
      </c>
      <c r="D433" s="395"/>
      <c r="E433" s="396">
        <f t="shared" si="109"/>
        <v>0</v>
      </c>
      <c r="F433" s="395"/>
      <c r="G433" s="399"/>
      <c r="H433" s="397"/>
      <c r="I433" s="371"/>
    </row>
    <row r="434" s="269" customFormat="1" spans="1:9">
      <c r="A434" s="424">
        <v>2130335</v>
      </c>
      <c r="B434" s="402" t="s">
        <v>1140</v>
      </c>
      <c r="C434" s="395">
        <f t="shared" si="111"/>
        <v>0</v>
      </c>
      <c r="D434" s="395"/>
      <c r="E434" s="396">
        <f t="shared" si="109"/>
        <v>0</v>
      </c>
      <c r="F434" s="395"/>
      <c r="G434" s="399"/>
      <c r="H434" s="397"/>
      <c r="I434" s="371"/>
    </row>
    <row r="435" s="269" customFormat="1" spans="1:9">
      <c r="A435" s="393" t="s">
        <v>1141</v>
      </c>
      <c r="B435" s="398" t="s">
        <v>1142</v>
      </c>
      <c r="C435" s="395">
        <f t="shared" si="111"/>
        <v>973.618224</v>
      </c>
      <c r="D435" s="395">
        <v>1081.532524</v>
      </c>
      <c r="E435" s="396">
        <f t="shared" si="109"/>
        <v>-107.9143</v>
      </c>
      <c r="F435" s="395"/>
      <c r="G435" s="399">
        <v>-107.9143</v>
      </c>
      <c r="H435" s="397"/>
      <c r="I435" s="371"/>
    </row>
    <row r="436" s="269" customFormat="1" spans="1:9">
      <c r="A436" s="393" t="s">
        <v>1143</v>
      </c>
      <c r="B436" s="398" t="s">
        <v>1144</v>
      </c>
      <c r="C436" s="395">
        <f t="shared" ref="C436:H436" si="113">SUM(C437:C442)</f>
        <v>10754.812971</v>
      </c>
      <c r="D436" s="395">
        <f t="shared" si="113"/>
        <v>10733.310916</v>
      </c>
      <c r="E436" s="396">
        <f t="shared" si="113"/>
        <v>21.502055</v>
      </c>
      <c r="F436" s="395">
        <f t="shared" si="113"/>
        <v>0</v>
      </c>
      <c r="G436" s="399">
        <f t="shared" si="113"/>
        <v>7.263</v>
      </c>
      <c r="H436" s="397">
        <f t="shared" si="113"/>
        <v>14.239055</v>
      </c>
      <c r="I436" s="371"/>
    </row>
    <row r="437" s="269" customFormat="1" spans="1:9">
      <c r="A437" s="393" t="s">
        <v>1145</v>
      </c>
      <c r="B437" s="398" t="s">
        <v>451</v>
      </c>
      <c r="C437" s="395">
        <f t="shared" si="111"/>
        <v>159.583916</v>
      </c>
      <c r="D437" s="395">
        <v>152.320916</v>
      </c>
      <c r="E437" s="396">
        <f t="shared" si="109"/>
        <v>7.263</v>
      </c>
      <c r="F437" s="395"/>
      <c r="G437" s="399">
        <v>7.263</v>
      </c>
      <c r="H437" s="397"/>
      <c r="I437" s="371"/>
    </row>
    <row r="438" s="269" customFormat="1" spans="1:9">
      <c r="A438" s="424">
        <v>2130502</v>
      </c>
      <c r="B438" s="402" t="s">
        <v>1146</v>
      </c>
      <c r="C438" s="395">
        <f t="shared" si="111"/>
        <v>0</v>
      </c>
      <c r="D438" s="395"/>
      <c r="E438" s="396">
        <f t="shared" si="109"/>
        <v>0</v>
      </c>
      <c r="F438" s="395"/>
      <c r="G438" s="399"/>
      <c r="H438" s="397"/>
      <c r="I438" s="422"/>
    </row>
    <row r="439" s="269" customFormat="1" spans="1:9">
      <c r="A439" s="424">
        <v>2130504</v>
      </c>
      <c r="B439" s="402" t="s">
        <v>1147</v>
      </c>
      <c r="C439" s="395">
        <f t="shared" si="111"/>
        <v>5000</v>
      </c>
      <c r="D439" s="395">
        <v>5000</v>
      </c>
      <c r="E439" s="396">
        <f t="shared" si="109"/>
        <v>0</v>
      </c>
      <c r="F439" s="395"/>
      <c r="G439" s="399"/>
      <c r="H439" s="397"/>
      <c r="I439" s="371"/>
    </row>
    <row r="440" s="269" customFormat="1" spans="1:9">
      <c r="A440" s="424">
        <v>2130505</v>
      </c>
      <c r="B440" s="402" t="s">
        <v>1148</v>
      </c>
      <c r="C440" s="395">
        <f t="shared" si="111"/>
        <v>0</v>
      </c>
      <c r="D440" s="395"/>
      <c r="E440" s="396">
        <f t="shared" si="109"/>
        <v>0</v>
      </c>
      <c r="F440" s="395"/>
      <c r="G440" s="399"/>
      <c r="H440" s="397"/>
      <c r="I440" s="371"/>
    </row>
    <row r="441" s="269" customFormat="1" spans="1:9">
      <c r="A441" s="424">
        <v>2130507</v>
      </c>
      <c r="B441" s="402" t="s">
        <v>1149</v>
      </c>
      <c r="C441" s="395">
        <f t="shared" si="111"/>
        <v>0</v>
      </c>
      <c r="D441" s="395"/>
      <c r="E441" s="396">
        <f t="shared" si="109"/>
        <v>0</v>
      </c>
      <c r="F441" s="395"/>
      <c r="G441" s="399"/>
      <c r="H441" s="397"/>
      <c r="I441" s="414"/>
    </row>
    <row r="442" s="269" customFormat="1" spans="1:9">
      <c r="A442" s="393" t="s">
        <v>1150</v>
      </c>
      <c r="B442" s="398" t="s">
        <v>1151</v>
      </c>
      <c r="C442" s="395">
        <f t="shared" si="111"/>
        <v>5595.229055</v>
      </c>
      <c r="D442" s="395">
        <v>5580.99</v>
      </c>
      <c r="E442" s="396">
        <f t="shared" si="109"/>
        <v>14.239055</v>
      </c>
      <c r="F442" s="395"/>
      <c r="G442" s="399"/>
      <c r="H442" s="397">
        <v>14.239055</v>
      </c>
      <c r="I442" s="371"/>
    </row>
    <row r="443" s="269" customFormat="1" ht="15" customHeight="1" spans="1:9">
      <c r="A443" s="393" t="s">
        <v>1152</v>
      </c>
      <c r="B443" s="398" t="s">
        <v>1153</v>
      </c>
      <c r="C443" s="395">
        <f t="shared" ref="C443:H443" si="114">SUM(C444:C446)</f>
        <v>0</v>
      </c>
      <c r="D443" s="395">
        <f t="shared" si="114"/>
        <v>0</v>
      </c>
      <c r="E443" s="396">
        <f t="shared" si="114"/>
        <v>0</v>
      </c>
      <c r="F443" s="395">
        <f t="shared" si="114"/>
        <v>0</v>
      </c>
      <c r="G443" s="399">
        <f t="shared" si="114"/>
        <v>0</v>
      </c>
      <c r="H443" s="397">
        <f t="shared" si="114"/>
        <v>0</v>
      </c>
      <c r="I443" s="371"/>
    </row>
    <row r="444" s="269" customFormat="1" spans="1:9">
      <c r="A444" s="393" t="s">
        <v>1154</v>
      </c>
      <c r="B444" s="398" t="s">
        <v>1155</v>
      </c>
      <c r="C444" s="395">
        <f t="shared" si="111"/>
        <v>0</v>
      </c>
      <c r="D444" s="395"/>
      <c r="E444" s="396">
        <f t="shared" si="109"/>
        <v>0</v>
      </c>
      <c r="F444" s="395"/>
      <c r="G444" s="399"/>
      <c r="H444" s="397"/>
      <c r="I444" s="371"/>
    </row>
    <row r="445" s="269" customFormat="1" spans="1:9">
      <c r="A445" s="424">
        <v>2130602</v>
      </c>
      <c r="B445" s="402" t="s">
        <v>1156</v>
      </c>
      <c r="C445" s="395">
        <f t="shared" si="111"/>
        <v>0</v>
      </c>
      <c r="D445" s="395"/>
      <c r="E445" s="396">
        <f t="shared" si="109"/>
        <v>0</v>
      </c>
      <c r="F445" s="395"/>
      <c r="G445" s="399"/>
      <c r="H445" s="397"/>
      <c r="I445" s="371"/>
    </row>
    <row r="446" s="269" customFormat="1" spans="1:9">
      <c r="A446" s="424">
        <v>2130603</v>
      </c>
      <c r="B446" s="402" t="s">
        <v>1157</v>
      </c>
      <c r="C446" s="395">
        <f t="shared" si="111"/>
        <v>0</v>
      </c>
      <c r="D446" s="395"/>
      <c r="E446" s="396">
        <f t="shared" si="109"/>
        <v>0</v>
      </c>
      <c r="F446" s="395"/>
      <c r="G446" s="399"/>
      <c r="H446" s="397"/>
      <c r="I446" s="371"/>
    </row>
    <row r="447" s="269" customFormat="1" spans="1:9">
      <c r="A447" s="393" t="s">
        <v>1158</v>
      </c>
      <c r="B447" s="398" t="s">
        <v>1159</v>
      </c>
      <c r="C447" s="395">
        <f t="shared" ref="C447:H447" si="115">SUM(C448:C450)</f>
        <v>5675.23397</v>
      </c>
      <c r="D447" s="395">
        <f t="shared" si="115"/>
        <v>5445.7996</v>
      </c>
      <c r="E447" s="396">
        <f t="shared" si="115"/>
        <v>229.43437</v>
      </c>
      <c r="F447" s="395">
        <f t="shared" si="115"/>
        <v>0</v>
      </c>
      <c r="G447" s="399">
        <f t="shared" si="115"/>
        <v>-146.40563</v>
      </c>
      <c r="H447" s="397">
        <f t="shared" si="115"/>
        <v>375.84</v>
      </c>
      <c r="I447" s="441"/>
    </row>
    <row r="448" s="269" customFormat="1" spans="1:9">
      <c r="A448" s="393" t="s">
        <v>1160</v>
      </c>
      <c r="B448" s="398" t="s">
        <v>1161</v>
      </c>
      <c r="C448" s="395">
        <f t="shared" si="111"/>
        <v>1000</v>
      </c>
      <c r="D448" s="395">
        <v>1000</v>
      </c>
      <c r="E448" s="396">
        <f t="shared" si="109"/>
        <v>0</v>
      </c>
      <c r="F448" s="395"/>
      <c r="G448" s="399"/>
      <c r="H448" s="397"/>
      <c r="I448" s="371"/>
    </row>
    <row r="449" s="269" customFormat="1" spans="1:9">
      <c r="A449" s="393">
        <v>2130705</v>
      </c>
      <c r="B449" s="398" t="s">
        <v>1162</v>
      </c>
      <c r="C449" s="395">
        <f t="shared" si="111"/>
        <v>4575.23397</v>
      </c>
      <c r="D449" s="395">
        <v>4345.7996</v>
      </c>
      <c r="E449" s="396">
        <f t="shared" si="109"/>
        <v>229.43437</v>
      </c>
      <c r="F449" s="395"/>
      <c r="G449" s="399">
        <v>-146.40563</v>
      </c>
      <c r="H449" s="397">
        <v>375.84</v>
      </c>
      <c r="I449" s="414"/>
    </row>
    <row r="450" s="269" customFormat="1" spans="1:9">
      <c r="A450" s="424">
        <v>2130706</v>
      </c>
      <c r="B450" s="402" t="s">
        <v>1163</v>
      </c>
      <c r="C450" s="395">
        <f t="shared" si="111"/>
        <v>100</v>
      </c>
      <c r="D450" s="395">
        <v>100</v>
      </c>
      <c r="E450" s="396">
        <f t="shared" si="109"/>
        <v>0</v>
      </c>
      <c r="F450" s="395"/>
      <c r="G450" s="399"/>
      <c r="H450" s="397"/>
      <c r="I450" s="371"/>
    </row>
    <row r="451" s="269" customFormat="1" spans="1:9">
      <c r="A451" s="393" t="s">
        <v>1164</v>
      </c>
      <c r="B451" s="398" t="s">
        <v>1165</v>
      </c>
      <c r="C451" s="395">
        <f t="shared" ref="C451:H451" si="116">SUM(C452:C454)</f>
        <v>1877</v>
      </c>
      <c r="D451" s="395">
        <f t="shared" si="116"/>
        <v>1837</v>
      </c>
      <c r="E451" s="396">
        <f t="shared" si="116"/>
        <v>40</v>
      </c>
      <c r="F451" s="395">
        <f t="shared" si="116"/>
        <v>0</v>
      </c>
      <c r="G451" s="399">
        <f t="shared" si="116"/>
        <v>0</v>
      </c>
      <c r="H451" s="397">
        <f t="shared" si="116"/>
        <v>40</v>
      </c>
      <c r="I451" s="371"/>
    </row>
    <row r="452" s="269" customFormat="1" spans="1:9">
      <c r="A452" s="393" t="s">
        <v>1166</v>
      </c>
      <c r="B452" s="398" t="s">
        <v>1167</v>
      </c>
      <c r="C452" s="395">
        <f t="shared" si="111"/>
        <v>1177</v>
      </c>
      <c r="D452" s="395">
        <v>1137</v>
      </c>
      <c r="E452" s="396">
        <f t="shared" si="109"/>
        <v>40</v>
      </c>
      <c r="F452" s="395"/>
      <c r="G452" s="399"/>
      <c r="H452" s="397">
        <v>40</v>
      </c>
      <c r="I452" s="371"/>
    </row>
    <row r="453" s="269" customFormat="1" spans="1:9">
      <c r="A453" s="393" t="s">
        <v>1168</v>
      </c>
      <c r="B453" s="398" t="s">
        <v>1169</v>
      </c>
      <c r="C453" s="395">
        <f t="shared" si="111"/>
        <v>700</v>
      </c>
      <c r="D453" s="395">
        <v>700</v>
      </c>
      <c r="E453" s="396">
        <f t="shared" si="109"/>
        <v>0</v>
      </c>
      <c r="F453" s="395"/>
      <c r="G453" s="399"/>
      <c r="H453" s="397"/>
      <c r="I453" s="431"/>
    </row>
    <row r="454" s="269" customFormat="1" spans="1:9">
      <c r="A454" s="393" t="s">
        <v>1170</v>
      </c>
      <c r="B454" s="398" t="s">
        <v>1171</v>
      </c>
      <c r="C454" s="395">
        <f t="shared" si="111"/>
        <v>0</v>
      </c>
      <c r="D454" s="395"/>
      <c r="E454" s="396">
        <f t="shared" si="109"/>
        <v>0</v>
      </c>
      <c r="F454" s="395"/>
      <c r="G454" s="399"/>
      <c r="H454" s="397"/>
      <c r="I454" s="371"/>
    </row>
    <row r="455" s="269" customFormat="1" spans="1:9">
      <c r="A455" s="424">
        <v>21399</v>
      </c>
      <c r="B455" s="402" t="s">
        <v>1172</v>
      </c>
      <c r="C455" s="395">
        <f t="shared" ref="C455:H455" si="117">SUM(C456)</f>
        <v>500</v>
      </c>
      <c r="D455" s="395">
        <f t="shared" si="117"/>
        <v>500</v>
      </c>
      <c r="E455" s="396">
        <f t="shared" si="117"/>
        <v>0</v>
      </c>
      <c r="F455" s="395">
        <f t="shared" si="117"/>
        <v>0</v>
      </c>
      <c r="G455" s="399">
        <f t="shared" si="117"/>
        <v>0</v>
      </c>
      <c r="H455" s="397">
        <f t="shared" si="117"/>
        <v>0</v>
      </c>
      <c r="I455" s="371"/>
    </row>
    <row r="456" s="269" customFormat="1" spans="1:9">
      <c r="A456" s="424">
        <v>2139999</v>
      </c>
      <c r="B456" s="402" t="s">
        <v>1173</v>
      </c>
      <c r="C456" s="395">
        <f t="shared" si="111"/>
        <v>500</v>
      </c>
      <c r="D456" s="395">
        <v>500</v>
      </c>
      <c r="E456" s="396">
        <f t="shared" si="109"/>
        <v>0</v>
      </c>
      <c r="F456" s="395"/>
      <c r="G456" s="399"/>
      <c r="H456" s="397"/>
      <c r="I456" s="371"/>
    </row>
    <row r="457" s="269" customFormat="1" spans="1:9">
      <c r="A457" s="393" t="s">
        <v>1174</v>
      </c>
      <c r="B457" s="398" t="s">
        <v>1175</v>
      </c>
      <c r="C457" s="395">
        <f t="shared" ref="C457:H457" si="118">SUM(C458,C467,C469,C472,C474)</f>
        <v>11976.4512</v>
      </c>
      <c r="D457" s="395">
        <f t="shared" si="118"/>
        <v>12017.2673</v>
      </c>
      <c r="E457" s="396">
        <f t="shared" si="118"/>
        <v>-40.8161</v>
      </c>
      <c r="F457" s="395">
        <f t="shared" si="118"/>
        <v>0</v>
      </c>
      <c r="G457" s="399">
        <f t="shared" si="118"/>
        <v>28.5589</v>
      </c>
      <c r="H457" s="397">
        <f t="shared" si="118"/>
        <v>-69.375</v>
      </c>
      <c r="I457" s="371"/>
    </row>
    <row r="458" s="269" customFormat="1" spans="1:9">
      <c r="A458" s="393" t="s">
        <v>1176</v>
      </c>
      <c r="B458" s="398" t="s">
        <v>1177</v>
      </c>
      <c r="C458" s="395">
        <f t="shared" si="111"/>
        <v>8762.0512</v>
      </c>
      <c r="D458" s="395">
        <f>SUM(D459:D465)</f>
        <v>8802.8673</v>
      </c>
      <c r="E458" s="396">
        <f>SUM(E459:E465)</f>
        <v>-40.8161</v>
      </c>
      <c r="F458" s="395">
        <f>SUM(F459:F465)</f>
        <v>0</v>
      </c>
      <c r="G458" s="399">
        <f>SUM(G459:G465)</f>
        <v>28.5589</v>
      </c>
      <c r="H458" s="397">
        <f>SUM(H459:H465)</f>
        <v>-69.375</v>
      </c>
      <c r="I458" s="371"/>
    </row>
    <row r="459" s="269" customFormat="1" spans="1:9">
      <c r="A459" s="393" t="s">
        <v>1178</v>
      </c>
      <c r="B459" s="398" t="s">
        <v>451</v>
      </c>
      <c r="C459" s="395">
        <f t="shared" si="111"/>
        <v>273.998268</v>
      </c>
      <c r="D459" s="395">
        <v>259.506368</v>
      </c>
      <c r="E459" s="396">
        <f t="shared" si="109"/>
        <v>14.4919</v>
      </c>
      <c r="F459" s="395"/>
      <c r="G459" s="399">
        <v>14.4919</v>
      </c>
      <c r="H459" s="397"/>
      <c r="I459" s="371"/>
    </row>
    <row r="460" s="269" customFormat="1" spans="1:9">
      <c r="A460" s="393" t="s">
        <v>1179</v>
      </c>
      <c r="B460" s="398" t="s">
        <v>1180</v>
      </c>
      <c r="C460" s="395">
        <f t="shared" si="111"/>
        <v>2087.459672</v>
      </c>
      <c r="D460" s="395">
        <v>2087.459672</v>
      </c>
      <c r="E460" s="396">
        <f t="shared" si="109"/>
        <v>0</v>
      </c>
      <c r="F460" s="395"/>
      <c r="G460" s="399"/>
      <c r="H460" s="397"/>
      <c r="I460" s="371"/>
    </row>
    <row r="461" s="269" customFormat="1" spans="1:9">
      <c r="A461" s="393" t="s">
        <v>1181</v>
      </c>
      <c r="B461" s="398" t="s">
        <v>1182</v>
      </c>
      <c r="C461" s="395">
        <f t="shared" si="111"/>
        <v>5877.316956</v>
      </c>
      <c r="D461" s="395">
        <v>5865.128656</v>
      </c>
      <c r="E461" s="396">
        <f t="shared" si="109"/>
        <v>12.1883</v>
      </c>
      <c r="F461" s="395"/>
      <c r="G461" s="399">
        <v>12.1883</v>
      </c>
      <c r="H461" s="397"/>
      <c r="I461" s="371"/>
    </row>
    <row r="462" s="269" customFormat="1" spans="1:9">
      <c r="A462" s="424">
        <v>2140109</v>
      </c>
      <c r="B462" s="402" t="s">
        <v>1183</v>
      </c>
      <c r="C462" s="395">
        <f t="shared" si="111"/>
        <v>0</v>
      </c>
      <c r="D462" s="395"/>
      <c r="E462" s="396">
        <f t="shared" si="109"/>
        <v>0</v>
      </c>
      <c r="F462" s="395"/>
      <c r="G462" s="399"/>
      <c r="H462" s="397"/>
      <c r="I462" s="371"/>
    </row>
    <row r="463" s="269" customFormat="1" ht="12" customHeight="1" spans="1:9">
      <c r="A463" s="393" t="s">
        <v>1184</v>
      </c>
      <c r="B463" s="398" t="s">
        <v>1185</v>
      </c>
      <c r="C463" s="395">
        <f t="shared" si="111"/>
        <v>443.784544</v>
      </c>
      <c r="D463" s="395">
        <v>512.167344</v>
      </c>
      <c r="E463" s="396">
        <f t="shared" si="109"/>
        <v>-68.3828</v>
      </c>
      <c r="F463" s="395"/>
      <c r="G463" s="399">
        <v>0.9922</v>
      </c>
      <c r="H463" s="397">
        <v>-69.375</v>
      </c>
      <c r="I463" s="440" t="s">
        <v>1186</v>
      </c>
    </row>
    <row r="464" s="269" customFormat="1" spans="1:9">
      <c r="A464" s="393" t="s">
        <v>1187</v>
      </c>
      <c r="B464" s="398" t="s">
        <v>1188</v>
      </c>
      <c r="C464" s="395">
        <f t="shared" si="111"/>
        <v>79.49176</v>
      </c>
      <c r="D464" s="395">
        <v>78.60526</v>
      </c>
      <c r="E464" s="396">
        <f t="shared" si="109"/>
        <v>0.8865</v>
      </c>
      <c r="F464" s="395"/>
      <c r="G464" s="399">
        <v>0.8865</v>
      </c>
      <c r="H464" s="397"/>
      <c r="I464" s="371"/>
    </row>
    <row r="465" s="269" customFormat="1" ht="13" customHeight="1" spans="1:9">
      <c r="A465" s="424">
        <v>2140138</v>
      </c>
      <c r="B465" s="402" t="s">
        <v>1189</v>
      </c>
      <c r="C465" s="395">
        <f t="shared" si="111"/>
        <v>0</v>
      </c>
      <c r="D465" s="395"/>
      <c r="E465" s="396">
        <f t="shared" si="109"/>
        <v>0</v>
      </c>
      <c r="F465" s="395"/>
      <c r="G465" s="399"/>
      <c r="H465" s="397"/>
      <c r="I465" s="414"/>
    </row>
    <row r="466" s="269" customFormat="1" spans="1:9">
      <c r="A466" s="424">
        <v>2140199</v>
      </c>
      <c r="B466" s="402" t="s">
        <v>1190</v>
      </c>
      <c r="C466" s="395">
        <f t="shared" si="111"/>
        <v>0</v>
      </c>
      <c r="D466" s="395"/>
      <c r="E466" s="396">
        <f t="shared" si="109"/>
        <v>0</v>
      </c>
      <c r="F466" s="395"/>
      <c r="G466" s="399"/>
      <c r="H466" s="397"/>
      <c r="I466" s="371"/>
    </row>
    <row r="467" s="269" customFormat="1" spans="1:9">
      <c r="A467" s="424">
        <v>21402</v>
      </c>
      <c r="B467" s="402" t="s">
        <v>1191</v>
      </c>
      <c r="C467" s="395">
        <f t="shared" si="111"/>
        <v>0</v>
      </c>
      <c r="D467" s="395">
        <f>SUM(D468)</f>
        <v>0</v>
      </c>
      <c r="E467" s="396">
        <f t="shared" si="109"/>
        <v>0</v>
      </c>
      <c r="F467" s="395"/>
      <c r="G467" s="399"/>
      <c r="H467" s="397"/>
      <c r="I467" s="371"/>
    </row>
    <row r="468" s="269" customFormat="1" spans="1:9">
      <c r="A468" s="424">
        <v>2140299</v>
      </c>
      <c r="B468" s="402" t="s">
        <v>1192</v>
      </c>
      <c r="C468" s="395">
        <f t="shared" si="111"/>
        <v>0</v>
      </c>
      <c r="D468" s="395"/>
      <c r="E468" s="396">
        <f t="shared" si="109"/>
        <v>0</v>
      </c>
      <c r="F468" s="395"/>
      <c r="G468" s="399"/>
      <c r="H468" s="397"/>
      <c r="I468" s="443"/>
    </row>
    <row r="469" s="269" customFormat="1" spans="1:9">
      <c r="A469" s="424">
        <v>21404</v>
      </c>
      <c r="B469" s="402" t="s">
        <v>1193</v>
      </c>
      <c r="C469" s="395">
        <f t="shared" si="111"/>
        <v>1200</v>
      </c>
      <c r="D469" s="395">
        <f>SUM(D470:D471)</f>
        <v>1200</v>
      </c>
      <c r="E469" s="396">
        <f t="shared" si="109"/>
        <v>0</v>
      </c>
      <c r="F469" s="395"/>
      <c r="G469" s="399"/>
      <c r="H469" s="397"/>
      <c r="I469" s="371"/>
    </row>
    <row r="470" s="269" customFormat="1" spans="1:9">
      <c r="A470" s="424">
        <v>2140401</v>
      </c>
      <c r="B470" s="402" t="s">
        <v>1194</v>
      </c>
      <c r="C470" s="395">
        <f t="shared" si="111"/>
        <v>1200</v>
      </c>
      <c r="D470" s="395">
        <v>1200</v>
      </c>
      <c r="E470" s="396">
        <f t="shared" si="109"/>
        <v>0</v>
      </c>
      <c r="F470" s="395"/>
      <c r="G470" s="399"/>
      <c r="H470" s="397"/>
      <c r="I470" s="371"/>
    </row>
    <row r="471" s="269" customFormat="1" spans="1:9">
      <c r="A471" s="424">
        <v>2140402</v>
      </c>
      <c r="B471" s="402" t="s">
        <v>1195</v>
      </c>
      <c r="C471" s="395">
        <f t="shared" si="111"/>
        <v>0</v>
      </c>
      <c r="D471" s="395"/>
      <c r="E471" s="396">
        <f t="shared" si="109"/>
        <v>0</v>
      </c>
      <c r="F471" s="395"/>
      <c r="G471" s="399"/>
      <c r="H471" s="397"/>
      <c r="I471" s="371"/>
    </row>
    <row r="472" s="269" customFormat="1" spans="1:9">
      <c r="A472" s="393" t="s">
        <v>1196</v>
      </c>
      <c r="B472" s="398" t="s">
        <v>1197</v>
      </c>
      <c r="C472" s="395">
        <f t="shared" si="111"/>
        <v>14.4</v>
      </c>
      <c r="D472" s="395">
        <f>SUM(D473)</f>
        <v>14.4</v>
      </c>
      <c r="E472" s="396">
        <f t="shared" ref="E472:E535" si="119">SUM(F472:H472)</f>
        <v>0</v>
      </c>
      <c r="F472" s="395">
        <f t="shared" ref="F472:H472" si="120">SUM(F473)</f>
        <v>0</v>
      </c>
      <c r="G472" s="399">
        <f t="shared" si="120"/>
        <v>0</v>
      </c>
      <c r="H472" s="397">
        <f t="shared" si="120"/>
        <v>0</v>
      </c>
      <c r="I472" s="371"/>
    </row>
    <row r="473" s="269" customFormat="1" spans="1:9">
      <c r="A473" s="393" t="s">
        <v>1198</v>
      </c>
      <c r="B473" s="398" t="s">
        <v>1199</v>
      </c>
      <c r="C473" s="395">
        <f t="shared" si="111"/>
        <v>14.4</v>
      </c>
      <c r="D473" s="395">
        <v>14.4</v>
      </c>
      <c r="E473" s="396">
        <f t="shared" si="119"/>
        <v>0</v>
      </c>
      <c r="F473" s="395"/>
      <c r="G473" s="399"/>
      <c r="H473" s="397"/>
      <c r="I473" s="371"/>
    </row>
    <row r="474" s="269" customFormat="1" spans="1:9">
      <c r="A474" s="424">
        <v>21406</v>
      </c>
      <c r="B474" s="402" t="s">
        <v>1200</v>
      </c>
      <c r="C474" s="395">
        <f t="shared" si="111"/>
        <v>2000</v>
      </c>
      <c r="D474" s="395">
        <f>SUM(D475:D476)</f>
        <v>2000</v>
      </c>
      <c r="E474" s="396">
        <f t="shared" si="119"/>
        <v>0</v>
      </c>
      <c r="F474" s="395"/>
      <c r="G474" s="399"/>
      <c r="H474" s="397"/>
      <c r="I474" s="430"/>
    </row>
    <row r="475" s="269" customFormat="1" spans="1:9">
      <c r="A475" s="424">
        <v>2140601</v>
      </c>
      <c r="B475" s="402" t="s">
        <v>1201</v>
      </c>
      <c r="C475" s="395">
        <f t="shared" si="111"/>
        <v>2000</v>
      </c>
      <c r="D475" s="395">
        <v>2000</v>
      </c>
      <c r="E475" s="396">
        <f t="shared" si="119"/>
        <v>0</v>
      </c>
      <c r="F475" s="395"/>
      <c r="G475" s="399"/>
      <c r="H475" s="397"/>
      <c r="I475" s="371"/>
    </row>
    <row r="476" s="269" customFormat="1" spans="1:9">
      <c r="A476" s="424">
        <v>2140602</v>
      </c>
      <c r="B476" s="402" t="s">
        <v>1202</v>
      </c>
      <c r="C476" s="395">
        <f t="shared" si="111"/>
        <v>0</v>
      </c>
      <c r="D476" s="395">
        <f>SUM(E476:F476)</f>
        <v>0</v>
      </c>
      <c r="E476" s="396">
        <f>SUM(F476:G476)</f>
        <v>0</v>
      </c>
      <c r="F476" s="395">
        <f>SUM(G476:H476)</f>
        <v>0</v>
      </c>
      <c r="G476" s="399">
        <f>SUM(H476:I476)</f>
        <v>0</v>
      </c>
      <c r="H476" s="397">
        <f>SUM(I476:I476)</f>
        <v>0</v>
      </c>
      <c r="I476" s="414"/>
    </row>
    <row r="477" s="269" customFormat="1" spans="1:9">
      <c r="A477" s="424">
        <v>215</v>
      </c>
      <c r="B477" s="402" t="s">
        <v>1203</v>
      </c>
      <c r="C477" s="395">
        <f t="shared" ref="C477:H477" si="121">SUM(C478,C480,C486,C490)</f>
        <v>800</v>
      </c>
      <c r="D477" s="395">
        <f t="shared" si="121"/>
        <v>800</v>
      </c>
      <c r="E477" s="396">
        <f t="shared" si="121"/>
        <v>0</v>
      </c>
      <c r="F477" s="395">
        <f t="shared" si="121"/>
        <v>0</v>
      </c>
      <c r="G477" s="399">
        <f t="shared" si="121"/>
        <v>0</v>
      </c>
      <c r="H477" s="397">
        <f t="shared" si="121"/>
        <v>0</v>
      </c>
      <c r="I477" s="431"/>
    </row>
    <row r="478" s="269" customFormat="1" spans="1:9">
      <c r="A478" s="424">
        <v>21505</v>
      </c>
      <c r="B478" s="402" t="s">
        <v>1204</v>
      </c>
      <c r="C478" s="395">
        <f t="shared" si="111"/>
        <v>800</v>
      </c>
      <c r="D478" s="395">
        <v>800</v>
      </c>
      <c r="E478" s="396">
        <f t="shared" si="119"/>
        <v>0</v>
      </c>
      <c r="F478" s="395"/>
      <c r="G478" s="399"/>
      <c r="H478" s="397"/>
      <c r="I478" s="371"/>
    </row>
    <row r="479" s="269" customFormat="1" spans="1:9">
      <c r="A479" s="424">
        <v>2150510</v>
      </c>
      <c r="B479" s="402" t="s">
        <v>1205</v>
      </c>
      <c r="C479" s="395">
        <f t="shared" si="111"/>
        <v>0</v>
      </c>
      <c r="D479" s="395"/>
      <c r="E479" s="396">
        <f t="shared" si="119"/>
        <v>0</v>
      </c>
      <c r="F479" s="395"/>
      <c r="G479" s="399"/>
      <c r="H479" s="397"/>
      <c r="I479" s="371"/>
    </row>
    <row r="480" s="269" customFormat="1" spans="1:9">
      <c r="A480" s="424">
        <v>21506</v>
      </c>
      <c r="B480" s="402" t="s">
        <v>1206</v>
      </c>
      <c r="C480" s="395">
        <f t="shared" si="111"/>
        <v>0</v>
      </c>
      <c r="D480" s="395"/>
      <c r="E480" s="396">
        <f t="shared" si="119"/>
        <v>0</v>
      </c>
      <c r="F480" s="395"/>
      <c r="G480" s="399"/>
      <c r="H480" s="397"/>
      <c r="I480" s="414"/>
    </row>
    <row r="481" s="269" customFormat="1" spans="1:9">
      <c r="A481" s="424">
        <v>2150601</v>
      </c>
      <c r="B481" s="402" t="s">
        <v>1207</v>
      </c>
      <c r="C481" s="395">
        <f t="shared" si="111"/>
        <v>0</v>
      </c>
      <c r="D481" s="395"/>
      <c r="E481" s="396">
        <f t="shared" si="119"/>
        <v>0</v>
      </c>
      <c r="F481" s="395"/>
      <c r="G481" s="399"/>
      <c r="H481" s="397"/>
      <c r="I481" s="371"/>
    </row>
    <row r="482" s="269" customFormat="1" spans="1:9">
      <c r="A482" s="424">
        <v>2150605</v>
      </c>
      <c r="B482" s="402" t="s">
        <v>1208</v>
      </c>
      <c r="C482" s="395">
        <f t="shared" si="111"/>
        <v>0</v>
      </c>
      <c r="D482" s="395"/>
      <c r="E482" s="396">
        <f t="shared" si="119"/>
        <v>0</v>
      </c>
      <c r="F482" s="395"/>
      <c r="G482" s="399"/>
      <c r="H482" s="397"/>
      <c r="I482" s="371"/>
    </row>
    <row r="483" s="269" customFormat="1" spans="1:9">
      <c r="A483" s="424">
        <v>2150606</v>
      </c>
      <c r="B483" s="402" t="s">
        <v>1209</v>
      </c>
      <c r="C483" s="395">
        <f t="shared" si="111"/>
        <v>0</v>
      </c>
      <c r="D483" s="395"/>
      <c r="E483" s="396">
        <f t="shared" si="119"/>
        <v>0</v>
      </c>
      <c r="F483" s="395"/>
      <c r="G483" s="399"/>
      <c r="H483" s="397"/>
      <c r="I483" s="371"/>
    </row>
    <row r="484" s="269" customFormat="1" spans="1:9">
      <c r="A484" s="424">
        <v>2150607</v>
      </c>
      <c r="B484" s="402" t="s">
        <v>1210</v>
      </c>
      <c r="C484" s="395">
        <f t="shared" si="111"/>
        <v>0</v>
      </c>
      <c r="D484" s="395"/>
      <c r="E484" s="396">
        <f t="shared" si="119"/>
        <v>0</v>
      </c>
      <c r="F484" s="395"/>
      <c r="G484" s="399"/>
      <c r="H484" s="397"/>
      <c r="I484" s="414"/>
    </row>
    <row r="485" s="269" customFormat="1" spans="1:9">
      <c r="A485" s="424">
        <v>2150699</v>
      </c>
      <c r="B485" s="402" t="s">
        <v>1211</v>
      </c>
      <c r="C485" s="395">
        <f t="shared" si="111"/>
        <v>0</v>
      </c>
      <c r="D485" s="395"/>
      <c r="E485" s="396">
        <f t="shared" si="119"/>
        <v>0</v>
      </c>
      <c r="F485" s="395"/>
      <c r="G485" s="399"/>
      <c r="H485" s="397"/>
      <c r="I485" s="371"/>
    </row>
    <row r="486" s="269" customFormat="1" spans="1:9">
      <c r="A486" s="424">
        <v>21508</v>
      </c>
      <c r="B486" s="402" t="s">
        <v>1212</v>
      </c>
      <c r="C486" s="395">
        <f t="shared" si="111"/>
        <v>0</v>
      </c>
      <c r="D486" s="395"/>
      <c r="E486" s="396">
        <f t="shared" si="119"/>
        <v>0</v>
      </c>
      <c r="F486" s="395"/>
      <c r="G486" s="399"/>
      <c r="H486" s="397"/>
      <c r="I486" s="371"/>
    </row>
    <row r="487" s="269" customFormat="1" spans="1:9">
      <c r="A487" s="424">
        <v>2150804</v>
      </c>
      <c r="B487" s="402" t="s">
        <v>1213</v>
      </c>
      <c r="C487" s="395">
        <f t="shared" si="111"/>
        <v>0</v>
      </c>
      <c r="D487" s="395"/>
      <c r="E487" s="396">
        <f t="shared" si="119"/>
        <v>0</v>
      </c>
      <c r="F487" s="395"/>
      <c r="G487" s="399"/>
      <c r="H487" s="397"/>
      <c r="I487" s="371"/>
    </row>
    <row r="488" s="269" customFormat="1" spans="1:9">
      <c r="A488" s="424">
        <v>2150805</v>
      </c>
      <c r="B488" s="402" t="s">
        <v>1214</v>
      </c>
      <c r="C488" s="395">
        <f t="shared" si="111"/>
        <v>0</v>
      </c>
      <c r="D488" s="395"/>
      <c r="E488" s="396">
        <f t="shared" si="119"/>
        <v>0</v>
      </c>
      <c r="F488" s="395"/>
      <c r="G488" s="399"/>
      <c r="H488" s="397"/>
      <c r="I488" s="414"/>
    </row>
    <row r="489" s="269" customFormat="1" spans="1:9">
      <c r="A489" s="424">
        <v>2150899</v>
      </c>
      <c r="B489" s="402" t="s">
        <v>1215</v>
      </c>
      <c r="C489" s="395">
        <f t="shared" si="111"/>
        <v>0</v>
      </c>
      <c r="D489" s="395"/>
      <c r="E489" s="396">
        <f t="shared" si="119"/>
        <v>0</v>
      </c>
      <c r="F489" s="395"/>
      <c r="G489" s="399"/>
      <c r="H489" s="397"/>
      <c r="I489" s="371"/>
    </row>
    <row r="490" s="269" customFormat="1" spans="1:9">
      <c r="A490" s="424">
        <v>21599</v>
      </c>
      <c r="B490" s="402" t="s">
        <v>1216</v>
      </c>
      <c r="C490" s="395">
        <f>SUM(D490:E490)</f>
        <v>0</v>
      </c>
      <c r="D490" s="395"/>
      <c r="E490" s="396">
        <f t="shared" si="119"/>
        <v>0</v>
      </c>
      <c r="F490" s="395"/>
      <c r="G490" s="399"/>
      <c r="H490" s="397"/>
      <c r="I490" s="371"/>
    </row>
    <row r="491" s="269" customFormat="1" spans="1:9">
      <c r="A491" s="424">
        <v>2159905</v>
      </c>
      <c r="B491" s="402" t="s">
        <v>1217</v>
      </c>
      <c r="C491" s="395">
        <f>SUM(D491:E491)</f>
        <v>0</v>
      </c>
      <c r="D491" s="395"/>
      <c r="E491" s="396">
        <f t="shared" si="119"/>
        <v>0</v>
      </c>
      <c r="F491" s="395"/>
      <c r="G491" s="399"/>
      <c r="H491" s="397"/>
      <c r="I491" s="414"/>
    </row>
    <row r="492" s="269" customFormat="1" spans="1:9">
      <c r="A492" s="393" t="s">
        <v>1218</v>
      </c>
      <c r="B492" s="398" t="s">
        <v>1219</v>
      </c>
      <c r="C492" s="395">
        <f t="shared" ref="C492:H492" si="122">SUM(C493,C497,C502,C504)</f>
        <v>205.697476</v>
      </c>
      <c r="D492" s="395">
        <f t="shared" si="122"/>
        <v>204.247476</v>
      </c>
      <c r="E492" s="396">
        <f t="shared" si="122"/>
        <v>1.45</v>
      </c>
      <c r="F492" s="395">
        <f t="shared" si="122"/>
        <v>0</v>
      </c>
      <c r="G492" s="399">
        <f t="shared" si="122"/>
        <v>1.45</v>
      </c>
      <c r="H492" s="397">
        <f t="shared" si="122"/>
        <v>0</v>
      </c>
      <c r="I492" s="371"/>
    </row>
    <row r="493" s="269" customFormat="1" spans="1:9">
      <c r="A493" s="393" t="s">
        <v>1220</v>
      </c>
      <c r="B493" s="398" t="s">
        <v>1221</v>
      </c>
      <c r="C493" s="395">
        <f t="shared" ref="C493:H493" si="123">SUM(C494:C496)</f>
        <v>142.697476</v>
      </c>
      <c r="D493" s="395">
        <f t="shared" si="123"/>
        <v>141.247476</v>
      </c>
      <c r="E493" s="396">
        <f t="shared" si="123"/>
        <v>1.45</v>
      </c>
      <c r="F493" s="395">
        <f t="shared" si="123"/>
        <v>0</v>
      </c>
      <c r="G493" s="399">
        <f t="shared" si="123"/>
        <v>1.45</v>
      </c>
      <c r="H493" s="397">
        <f t="shared" si="123"/>
        <v>0</v>
      </c>
      <c r="I493" s="371"/>
    </row>
    <row r="494" s="269" customFormat="1" spans="1:9">
      <c r="A494" s="393" t="s">
        <v>1222</v>
      </c>
      <c r="B494" s="398" t="s">
        <v>451</v>
      </c>
      <c r="C494" s="395">
        <f>SUM(D494:E494)</f>
        <v>142.697476</v>
      </c>
      <c r="D494" s="395">
        <v>141.247476</v>
      </c>
      <c r="E494" s="396">
        <f t="shared" si="119"/>
        <v>1.45</v>
      </c>
      <c r="F494" s="395"/>
      <c r="G494" s="399">
        <v>1.45</v>
      </c>
      <c r="H494" s="397"/>
      <c r="I494" s="371"/>
    </row>
    <row r="495" s="269" customFormat="1" spans="1:9">
      <c r="A495" s="393" t="s">
        <v>1223</v>
      </c>
      <c r="B495" s="398" t="s">
        <v>453</v>
      </c>
      <c r="C495" s="395">
        <f>SUM(D495:E495)</f>
        <v>0</v>
      </c>
      <c r="D495" s="395"/>
      <c r="E495" s="396">
        <f t="shared" si="119"/>
        <v>0</v>
      </c>
      <c r="F495" s="395"/>
      <c r="G495" s="399"/>
      <c r="H495" s="397"/>
      <c r="I495" s="371"/>
    </row>
    <row r="496" s="269" customFormat="1" spans="1:9">
      <c r="A496" s="393" t="s">
        <v>1224</v>
      </c>
      <c r="B496" s="398" t="s">
        <v>1225</v>
      </c>
      <c r="C496" s="395">
        <f>SUM(D496:E496)</f>
        <v>0</v>
      </c>
      <c r="D496" s="395"/>
      <c r="E496" s="396">
        <f t="shared" si="119"/>
        <v>0</v>
      </c>
      <c r="F496" s="395"/>
      <c r="G496" s="399"/>
      <c r="H496" s="397"/>
      <c r="I496" s="371"/>
    </row>
    <row r="497" s="269" customFormat="1" ht="13" customHeight="1" spans="1:9">
      <c r="A497" s="424">
        <v>21605</v>
      </c>
      <c r="B497" s="402" t="s">
        <v>1226</v>
      </c>
      <c r="C497" s="395">
        <f t="shared" ref="C497:H497" si="124">SUM(C501)</f>
        <v>0</v>
      </c>
      <c r="D497" s="395">
        <f t="shared" si="124"/>
        <v>0</v>
      </c>
      <c r="E497" s="396">
        <f t="shared" si="124"/>
        <v>0</v>
      </c>
      <c r="F497" s="395">
        <f t="shared" si="124"/>
        <v>0</v>
      </c>
      <c r="G497" s="399">
        <f t="shared" si="124"/>
        <v>0</v>
      </c>
      <c r="H497" s="397">
        <f t="shared" si="124"/>
        <v>0</v>
      </c>
      <c r="I497" s="371"/>
    </row>
    <row r="498" s="269" customFormat="1" spans="1:9">
      <c r="A498" s="424">
        <v>2160501</v>
      </c>
      <c r="B498" s="402" t="s">
        <v>1207</v>
      </c>
      <c r="C498" s="395">
        <f>SUM(D498:E498)</f>
        <v>0</v>
      </c>
      <c r="D498" s="395"/>
      <c r="E498" s="396">
        <f t="shared" si="119"/>
        <v>0</v>
      </c>
      <c r="F498" s="395"/>
      <c r="G498" s="399"/>
      <c r="H498" s="397"/>
      <c r="I498" s="371"/>
    </row>
    <row r="499" s="269" customFormat="1" spans="1:9">
      <c r="A499" s="424">
        <v>2160504</v>
      </c>
      <c r="B499" s="402" t="s">
        <v>1227</v>
      </c>
      <c r="C499" s="395">
        <f>SUM(D499:E499)</f>
        <v>0</v>
      </c>
      <c r="D499" s="395"/>
      <c r="E499" s="396">
        <f t="shared" si="119"/>
        <v>0</v>
      </c>
      <c r="F499" s="395"/>
      <c r="G499" s="399"/>
      <c r="H499" s="397"/>
      <c r="I499" s="371"/>
    </row>
    <row r="500" s="269" customFormat="1" spans="1:9">
      <c r="A500" s="424">
        <v>2160505</v>
      </c>
      <c r="B500" s="402" t="s">
        <v>1228</v>
      </c>
      <c r="C500" s="395">
        <f>SUM(D500:E500)</f>
        <v>0</v>
      </c>
      <c r="D500" s="395"/>
      <c r="E500" s="396">
        <f t="shared" si="119"/>
        <v>0</v>
      </c>
      <c r="F500" s="395"/>
      <c r="G500" s="399"/>
      <c r="H500" s="397"/>
      <c r="I500" s="414"/>
    </row>
    <row r="501" s="269" customFormat="1" spans="1:9">
      <c r="A501" s="424">
        <v>2160599</v>
      </c>
      <c r="B501" s="402" t="s">
        <v>1229</v>
      </c>
      <c r="C501" s="395">
        <f>SUM(D501:E501)</f>
        <v>0</v>
      </c>
      <c r="D501" s="395"/>
      <c r="E501" s="396">
        <f t="shared" si="119"/>
        <v>0</v>
      </c>
      <c r="F501" s="395"/>
      <c r="G501" s="399"/>
      <c r="H501" s="397"/>
      <c r="I501" s="371"/>
    </row>
    <row r="502" s="269" customFormat="1" spans="1:9">
      <c r="A502" s="393" t="s">
        <v>1230</v>
      </c>
      <c r="B502" s="398" t="s">
        <v>1231</v>
      </c>
      <c r="C502" s="395">
        <f t="shared" ref="C502:H502" si="125">SUM(C503)</f>
        <v>0</v>
      </c>
      <c r="D502" s="395">
        <f t="shared" si="125"/>
        <v>0</v>
      </c>
      <c r="E502" s="396">
        <f t="shared" si="125"/>
        <v>0</v>
      </c>
      <c r="F502" s="395">
        <f t="shared" si="125"/>
        <v>0</v>
      </c>
      <c r="G502" s="399">
        <f t="shared" si="125"/>
        <v>0</v>
      </c>
      <c r="H502" s="397">
        <f t="shared" si="125"/>
        <v>0</v>
      </c>
      <c r="I502" s="371"/>
    </row>
    <row r="503" s="269" customFormat="1" spans="1:9">
      <c r="A503" s="393" t="s">
        <v>1232</v>
      </c>
      <c r="B503" s="398" t="s">
        <v>1233</v>
      </c>
      <c r="C503" s="395">
        <f>SUM(D503:E503)</f>
        <v>0</v>
      </c>
      <c r="D503" s="395"/>
      <c r="E503" s="396">
        <f t="shared" si="119"/>
        <v>0</v>
      </c>
      <c r="F503" s="395"/>
      <c r="G503" s="399"/>
      <c r="H503" s="397"/>
      <c r="I503" s="371"/>
    </row>
    <row r="504" s="269" customFormat="1" spans="1:9">
      <c r="A504" s="393" t="s">
        <v>1234</v>
      </c>
      <c r="B504" s="398" t="s">
        <v>1235</v>
      </c>
      <c r="C504" s="395">
        <f t="shared" ref="C504:H504" si="126">SUM(C505)</f>
        <v>63</v>
      </c>
      <c r="D504" s="395">
        <f t="shared" si="126"/>
        <v>63</v>
      </c>
      <c r="E504" s="396">
        <f t="shared" si="126"/>
        <v>0</v>
      </c>
      <c r="F504" s="395">
        <f t="shared" si="126"/>
        <v>0</v>
      </c>
      <c r="G504" s="399">
        <f t="shared" si="126"/>
        <v>0</v>
      </c>
      <c r="H504" s="397">
        <f t="shared" si="126"/>
        <v>0</v>
      </c>
      <c r="I504" s="209"/>
    </row>
    <row r="505" s="269" customFormat="1" spans="1:9">
      <c r="A505" s="393" t="s">
        <v>1236</v>
      </c>
      <c r="B505" s="398" t="s">
        <v>1237</v>
      </c>
      <c r="C505" s="395">
        <f>SUM(D505:E505)</f>
        <v>63</v>
      </c>
      <c r="D505" s="395">
        <v>63</v>
      </c>
      <c r="E505" s="396">
        <f t="shared" si="119"/>
        <v>0</v>
      </c>
      <c r="F505" s="395"/>
      <c r="G505" s="399"/>
      <c r="H505" s="397"/>
      <c r="I505" s="444"/>
    </row>
    <row r="506" s="269" customFormat="1" spans="1:9">
      <c r="A506" s="393" t="s">
        <v>1238</v>
      </c>
      <c r="B506" s="398" t="s">
        <v>1239</v>
      </c>
      <c r="C506" s="395">
        <f t="shared" ref="C506:H506" si="127">SUM(C507,C509,C511)</f>
        <v>30</v>
      </c>
      <c r="D506" s="395">
        <f t="shared" si="127"/>
        <v>0</v>
      </c>
      <c r="E506" s="395">
        <f t="shared" si="127"/>
        <v>30</v>
      </c>
      <c r="F506" s="395">
        <f t="shared" si="127"/>
        <v>0</v>
      </c>
      <c r="G506" s="395">
        <f t="shared" si="127"/>
        <v>0</v>
      </c>
      <c r="H506" s="397">
        <f t="shared" si="127"/>
        <v>30</v>
      </c>
      <c r="I506" s="371"/>
    </row>
    <row r="507" s="269" customFormat="1" spans="1:9">
      <c r="A507" s="424">
        <v>21701</v>
      </c>
      <c r="B507" s="442" t="s">
        <v>1240</v>
      </c>
      <c r="C507" s="395">
        <f t="shared" ref="C507:H507" si="128">SUM(C508)</f>
        <v>30</v>
      </c>
      <c r="D507" s="395">
        <f t="shared" si="128"/>
        <v>0</v>
      </c>
      <c r="E507" s="395">
        <f t="shared" si="128"/>
        <v>30</v>
      </c>
      <c r="F507" s="395">
        <f t="shared" si="128"/>
        <v>0</v>
      </c>
      <c r="G507" s="395">
        <f t="shared" si="128"/>
        <v>0</v>
      </c>
      <c r="H507" s="397">
        <f t="shared" si="128"/>
        <v>30</v>
      </c>
      <c r="I507" s="371"/>
    </row>
    <row r="508" s="269" customFormat="1" spans="1:9">
      <c r="A508" s="424">
        <v>2170199</v>
      </c>
      <c r="B508" s="442" t="s">
        <v>1241</v>
      </c>
      <c r="C508" s="395">
        <f>SUM(D508:E508)</f>
        <v>30</v>
      </c>
      <c r="D508" s="395"/>
      <c r="E508" s="396">
        <f>SUM(F508:H508)</f>
        <v>30</v>
      </c>
      <c r="F508" s="395"/>
      <c r="G508" s="399"/>
      <c r="H508" s="397">
        <v>30</v>
      </c>
      <c r="I508" s="371"/>
    </row>
    <row r="509" s="269" customFormat="1" spans="1:9">
      <c r="A509" s="424">
        <v>21702</v>
      </c>
      <c r="B509" s="402" t="s">
        <v>1242</v>
      </c>
      <c r="C509" s="395">
        <f t="shared" ref="C509:H509" si="129">SUM(C510)</f>
        <v>0</v>
      </c>
      <c r="D509" s="395">
        <f t="shared" si="129"/>
        <v>0</v>
      </c>
      <c r="E509" s="396">
        <f t="shared" si="129"/>
        <v>0</v>
      </c>
      <c r="F509" s="395">
        <f t="shared" si="129"/>
        <v>0</v>
      </c>
      <c r="G509" s="399">
        <f t="shared" si="129"/>
        <v>0</v>
      </c>
      <c r="H509" s="397">
        <f t="shared" si="129"/>
        <v>0</v>
      </c>
      <c r="I509" s="371"/>
    </row>
    <row r="510" s="269" customFormat="1" spans="1:9">
      <c r="A510" s="424">
        <v>2170299</v>
      </c>
      <c r="B510" s="402" t="s">
        <v>1243</v>
      </c>
      <c r="C510" s="395">
        <f t="shared" ref="C509:C547" si="130">SUM(D510:E510)</f>
        <v>0</v>
      </c>
      <c r="D510" s="395"/>
      <c r="E510" s="396">
        <f>SUM(F510:H510)</f>
        <v>0</v>
      </c>
      <c r="F510" s="395"/>
      <c r="G510" s="399"/>
      <c r="H510" s="397"/>
      <c r="I510" s="371"/>
    </row>
    <row r="511" s="269" customFormat="1" spans="1:9">
      <c r="A511" s="393" t="s">
        <v>1244</v>
      </c>
      <c r="B511" s="398" t="s">
        <v>1245</v>
      </c>
      <c r="C511" s="395">
        <f t="shared" ref="C511:H511" si="131">SUM(C512)</f>
        <v>0</v>
      </c>
      <c r="D511" s="395">
        <f t="shared" si="131"/>
        <v>0</v>
      </c>
      <c r="E511" s="396">
        <f t="shared" si="131"/>
        <v>0</v>
      </c>
      <c r="F511" s="395">
        <f t="shared" si="131"/>
        <v>0</v>
      </c>
      <c r="G511" s="399">
        <f t="shared" si="131"/>
        <v>0</v>
      </c>
      <c r="H511" s="397">
        <f t="shared" si="131"/>
        <v>0</v>
      </c>
      <c r="I511" s="371"/>
    </row>
    <row r="512" s="269" customFormat="1" spans="1:9">
      <c r="A512" s="393" t="s">
        <v>1246</v>
      </c>
      <c r="B512" s="398" t="s">
        <v>1247</v>
      </c>
      <c r="C512" s="395">
        <f t="shared" si="130"/>
        <v>0</v>
      </c>
      <c r="D512" s="395"/>
      <c r="E512" s="396">
        <f>SUM(F512:H512)</f>
        <v>0</v>
      </c>
      <c r="F512" s="395"/>
      <c r="G512" s="399"/>
      <c r="H512" s="397"/>
      <c r="I512" s="371"/>
    </row>
    <row r="513" s="269" customFormat="1" ht="20" customHeight="1" spans="1:9">
      <c r="A513" s="393" t="s">
        <v>1248</v>
      </c>
      <c r="B513" s="398" t="s">
        <v>1249</v>
      </c>
      <c r="C513" s="395">
        <f t="shared" ref="C513:H513" si="132">SUM(C514,C522)</f>
        <v>2346.582137</v>
      </c>
      <c r="D513" s="395">
        <f t="shared" si="132"/>
        <v>2341.102068</v>
      </c>
      <c r="E513" s="396">
        <f t="shared" si="132"/>
        <v>5.480069</v>
      </c>
      <c r="F513" s="395">
        <f t="shared" si="132"/>
        <v>0</v>
      </c>
      <c r="G513" s="399">
        <f t="shared" si="132"/>
        <v>5.480069</v>
      </c>
      <c r="H513" s="397">
        <f t="shared" si="132"/>
        <v>0</v>
      </c>
      <c r="I513" s="371"/>
    </row>
    <row r="514" s="269" customFormat="1" ht="20" customHeight="1" spans="1:9">
      <c r="A514" s="393" t="s">
        <v>1250</v>
      </c>
      <c r="B514" s="398" t="s">
        <v>1251</v>
      </c>
      <c r="C514" s="395">
        <f t="shared" ref="C514:H514" si="133">SUM(C515:C521)</f>
        <v>2069.420137</v>
      </c>
      <c r="D514" s="395">
        <f t="shared" si="133"/>
        <v>2063.940068</v>
      </c>
      <c r="E514" s="396">
        <f t="shared" si="133"/>
        <v>5.480069</v>
      </c>
      <c r="F514" s="395">
        <f t="shared" si="133"/>
        <v>0</v>
      </c>
      <c r="G514" s="399">
        <f t="shared" si="133"/>
        <v>5.480069</v>
      </c>
      <c r="H514" s="397">
        <f t="shared" si="133"/>
        <v>0</v>
      </c>
      <c r="I514" s="371"/>
    </row>
    <row r="515" s="269" customFormat="1" ht="20" customHeight="1" spans="1:9">
      <c r="A515" s="393" t="s">
        <v>1252</v>
      </c>
      <c r="B515" s="398" t="s">
        <v>451</v>
      </c>
      <c r="C515" s="395">
        <f t="shared" si="130"/>
        <v>1277.656748</v>
      </c>
      <c r="D515" s="395">
        <v>1303.943544</v>
      </c>
      <c r="E515" s="396">
        <f t="shared" ref="E515:E521" si="134">SUM(F515:H515)</f>
        <v>-26.286796</v>
      </c>
      <c r="F515" s="395"/>
      <c r="G515" s="399">
        <v>-26.286796</v>
      </c>
      <c r="H515" s="397"/>
      <c r="I515" s="371"/>
    </row>
    <row r="516" s="269" customFormat="1" ht="20" customHeight="1" spans="1:9">
      <c r="A516" s="393" t="s">
        <v>1253</v>
      </c>
      <c r="B516" s="398" t="s">
        <v>1254</v>
      </c>
      <c r="C516" s="395">
        <f t="shared" si="130"/>
        <v>504.177696</v>
      </c>
      <c r="D516" s="395">
        <v>479.414332</v>
      </c>
      <c r="E516" s="396">
        <f t="shared" si="134"/>
        <v>24.763364</v>
      </c>
      <c r="F516" s="395"/>
      <c r="G516" s="399">
        <v>24.763364</v>
      </c>
      <c r="H516" s="397"/>
      <c r="I516" s="371"/>
    </row>
    <row r="517" s="269" customFormat="1" ht="20" customHeight="1" spans="1:9">
      <c r="A517" s="424">
        <v>2200106</v>
      </c>
      <c r="B517" s="402" t="s">
        <v>1255</v>
      </c>
      <c r="C517" s="395">
        <f t="shared" si="130"/>
        <v>0</v>
      </c>
      <c r="D517" s="395"/>
      <c r="E517" s="396">
        <f t="shared" si="134"/>
        <v>0</v>
      </c>
      <c r="F517" s="395"/>
      <c r="G517" s="399"/>
      <c r="H517" s="397"/>
      <c r="I517" s="371"/>
    </row>
    <row r="518" s="269" customFormat="1" ht="20" customHeight="1" spans="1:9">
      <c r="A518" s="424">
        <v>2200111</v>
      </c>
      <c r="B518" s="402" t="s">
        <v>1256</v>
      </c>
      <c r="C518" s="395">
        <f t="shared" si="130"/>
        <v>0</v>
      </c>
      <c r="D518" s="395"/>
      <c r="E518" s="396">
        <f t="shared" si="134"/>
        <v>0</v>
      </c>
      <c r="F518" s="395"/>
      <c r="G518" s="399"/>
      <c r="H518" s="397"/>
      <c r="I518" s="371"/>
    </row>
    <row r="519" s="269" customFormat="1" ht="20" customHeight="1" spans="1:9">
      <c r="A519" s="424">
        <v>2200114</v>
      </c>
      <c r="B519" s="402" t="s">
        <v>1257</v>
      </c>
      <c r="C519" s="395">
        <f t="shared" si="130"/>
        <v>0</v>
      </c>
      <c r="D519" s="395"/>
      <c r="E519" s="396">
        <f t="shared" si="134"/>
        <v>0</v>
      </c>
      <c r="F519" s="395"/>
      <c r="G519" s="399"/>
      <c r="H519" s="397"/>
      <c r="I519" s="371"/>
    </row>
    <row r="520" s="269" customFormat="1" spans="1:9">
      <c r="A520" s="393" t="s">
        <v>1258</v>
      </c>
      <c r="B520" s="398" t="s">
        <v>481</v>
      </c>
      <c r="C520" s="395">
        <f t="shared" si="130"/>
        <v>287.585693</v>
      </c>
      <c r="D520" s="395">
        <v>280.582192</v>
      </c>
      <c r="E520" s="396">
        <f t="shared" si="134"/>
        <v>7.003501</v>
      </c>
      <c r="F520" s="395"/>
      <c r="G520" s="399">
        <v>7.003501</v>
      </c>
      <c r="H520" s="397"/>
      <c r="I520" s="371"/>
    </row>
    <row r="521" s="269" customFormat="1" spans="1:9">
      <c r="A521" s="424">
        <v>2200199</v>
      </c>
      <c r="B521" s="402" t="s">
        <v>1259</v>
      </c>
      <c r="C521" s="395">
        <f t="shared" si="130"/>
        <v>0</v>
      </c>
      <c r="D521" s="395"/>
      <c r="E521" s="396">
        <f t="shared" si="134"/>
        <v>0</v>
      </c>
      <c r="F521" s="395"/>
      <c r="G521" s="399"/>
      <c r="H521" s="397"/>
      <c r="I521" s="371"/>
    </row>
    <row r="522" s="269" customFormat="1" spans="1:9">
      <c r="A522" s="393" t="s">
        <v>1260</v>
      </c>
      <c r="B522" s="398" t="s">
        <v>1261</v>
      </c>
      <c r="C522" s="395">
        <f t="shared" ref="C522:H522" si="135">SUM(C523:C527)</f>
        <v>277.162</v>
      </c>
      <c r="D522" s="395">
        <f t="shared" si="135"/>
        <v>277.162</v>
      </c>
      <c r="E522" s="396">
        <f t="shared" si="135"/>
        <v>0</v>
      </c>
      <c r="F522" s="395">
        <f t="shared" si="135"/>
        <v>0</v>
      </c>
      <c r="G522" s="399">
        <f t="shared" si="135"/>
        <v>0</v>
      </c>
      <c r="H522" s="397">
        <f t="shared" si="135"/>
        <v>0</v>
      </c>
      <c r="I522" s="371"/>
    </row>
    <row r="523" s="269" customFormat="1" ht="21" customHeight="1" spans="1:9">
      <c r="A523" s="393" t="s">
        <v>1262</v>
      </c>
      <c r="B523" s="398" t="s">
        <v>451</v>
      </c>
      <c r="C523" s="395">
        <f t="shared" si="130"/>
        <v>9.294</v>
      </c>
      <c r="D523" s="395">
        <v>9.294</v>
      </c>
      <c r="E523" s="396">
        <f>SUM(F523:H523)</f>
        <v>0</v>
      </c>
      <c r="F523" s="395"/>
      <c r="G523" s="399"/>
      <c r="H523" s="397"/>
      <c r="I523" s="371"/>
    </row>
    <row r="524" s="269" customFormat="1" ht="21" customHeight="1" spans="1:9">
      <c r="A524" s="393" t="s">
        <v>1263</v>
      </c>
      <c r="B524" s="398" t="s">
        <v>1264</v>
      </c>
      <c r="C524" s="395">
        <f t="shared" si="130"/>
        <v>44.868</v>
      </c>
      <c r="D524" s="395">
        <v>44.868</v>
      </c>
      <c r="E524" s="396">
        <f>SUM(F524:H524)</f>
        <v>0</v>
      </c>
      <c r="F524" s="395"/>
      <c r="G524" s="399"/>
      <c r="H524" s="397"/>
      <c r="I524" s="371"/>
    </row>
    <row r="525" s="269" customFormat="1" ht="21" customHeight="1" spans="1:9">
      <c r="A525" s="393" t="s">
        <v>1265</v>
      </c>
      <c r="B525" s="398" t="s">
        <v>1266</v>
      </c>
      <c r="C525" s="395">
        <f t="shared" si="130"/>
        <v>7</v>
      </c>
      <c r="D525" s="395">
        <v>7</v>
      </c>
      <c r="E525" s="396">
        <f>SUM(F525:H525)</f>
        <v>0</v>
      </c>
      <c r="F525" s="395"/>
      <c r="G525" s="399"/>
      <c r="H525" s="397"/>
      <c r="I525" s="371"/>
    </row>
    <row r="526" s="269" customFormat="1" ht="21" customHeight="1" spans="1:9">
      <c r="A526" s="393" t="s">
        <v>1267</v>
      </c>
      <c r="B526" s="412" t="s">
        <v>1268</v>
      </c>
      <c r="C526" s="395">
        <f t="shared" si="130"/>
        <v>200</v>
      </c>
      <c r="D526" s="395">
        <v>200</v>
      </c>
      <c r="E526" s="396"/>
      <c r="F526" s="395"/>
      <c r="G526" s="399"/>
      <c r="H526" s="397"/>
      <c r="I526" s="371"/>
    </row>
    <row r="527" s="269" customFormat="1" ht="21" customHeight="1" spans="1:9">
      <c r="A527" s="393" t="s">
        <v>1269</v>
      </c>
      <c r="B527" s="398" t="s">
        <v>1270</v>
      </c>
      <c r="C527" s="395">
        <f t="shared" si="130"/>
        <v>16</v>
      </c>
      <c r="D527" s="395">
        <v>16</v>
      </c>
      <c r="E527" s="396">
        <f t="shared" ref="E527:E538" si="136">SUM(F527:H527)</f>
        <v>0</v>
      </c>
      <c r="F527" s="395"/>
      <c r="G527" s="399"/>
      <c r="H527" s="397"/>
      <c r="I527" s="371"/>
    </row>
    <row r="528" s="269" customFormat="1" ht="21" customHeight="1" spans="1:9">
      <c r="A528" s="393" t="s">
        <v>1271</v>
      </c>
      <c r="B528" s="398" t="s">
        <v>1272</v>
      </c>
      <c r="C528" s="395">
        <f t="shared" ref="C528:H528" si="137">SUM(C529,C535)</f>
        <v>11585.246728</v>
      </c>
      <c r="D528" s="395">
        <f t="shared" si="137"/>
        <v>11615.246728</v>
      </c>
      <c r="E528" s="396">
        <f t="shared" si="137"/>
        <v>-30</v>
      </c>
      <c r="F528" s="395">
        <f t="shared" si="137"/>
        <v>0</v>
      </c>
      <c r="G528" s="399">
        <f t="shared" si="137"/>
        <v>0</v>
      </c>
      <c r="H528" s="397">
        <f t="shared" si="137"/>
        <v>-30</v>
      </c>
      <c r="I528" s="371"/>
    </row>
    <row r="529" s="269" customFormat="1" spans="1:9">
      <c r="A529" s="393" t="s">
        <v>1273</v>
      </c>
      <c r="B529" s="398" t="s">
        <v>1274</v>
      </c>
      <c r="C529" s="395">
        <f t="shared" ref="C529:H529" si="138">SUM(C530:C534)</f>
        <v>1563.68</v>
      </c>
      <c r="D529" s="395">
        <f t="shared" si="138"/>
        <v>1593.68</v>
      </c>
      <c r="E529" s="396">
        <f t="shared" si="138"/>
        <v>-30</v>
      </c>
      <c r="F529" s="395">
        <f t="shared" si="138"/>
        <v>0</v>
      </c>
      <c r="G529" s="399">
        <f t="shared" si="138"/>
        <v>0</v>
      </c>
      <c r="H529" s="397">
        <f t="shared" si="138"/>
        <v>-30</v>
      </c>
      <c r="I529" s="371"/>
    </row>
    <row r="530" s="269" customFormat="1" spans="1:9">
      <c r="A530" s="424">
        <v>2210101</v>
      </c>
      <c r="B530" s="402" t="s">
        <v>1275</v>
      </c>
      <c r="C530" s="395">
        <f t="shared" si="130"/>
        <v>0</v>
      </c>
      <c r="D530" s="395"/>
      <c r="E530" s="396">
        <f t="shared" si="136"/>
        <v>0</v>
      </c>
      <c r="F530" s="395"/>
      <c r="G530" s="399"/>
      <c r="H530" s="397"/>
      <c r="I530" s="371"/>
    </row>
    <row r="531" s="269" customFormat="1" spans="1:9">
      <c r="A531" s="393" t="s">
        <v>1276</v>
      </c>
      <c r="B531" s="398" t="s">
        <v>1277</v>
      </c>
      <c r="C531" s="395">
        <f t="shared" si="130"/>
        <v>1503.68</v>
      </c>
      <c r="D531" s="395">
        <v>1503.68</v>
      </c>
      <c r="E531" s="396">
        <f t="shared" si="136"/>
        <v>0</v>
      </c>
      <c r="F531" s="395"/>
      <c r="G531" s="399"/>
      <c r="H531" s="397"/>
      <c r="I531" s="371"/>
    </row>
    <row r="532" s="269" customFormat="1" spans="1:9">
      <c r="A532" s="393" t="s">
        <v>1278</v>
      </c>
      <c r="B532" s="398" t="s">
        <v>1279</v>
      </c>
      <c r="C532" s="395">
        <f t="shared" si="130"/>
        <v>60</v>
      </c>
      <c r="D532" s="395">
        <v>90</v>
      </c>
      <c r="E532" s="396">
        <f t="shared" si="136"/>
        <v>-30</v>
      </c>
      <c r="F532" s="395"/>
      <c r="G532" s="399"/>
      <c r="H532" s="397">
        <v>-30</v>
      </c>
      <c r="I532" s="371"/>
    </row>
    <row r="533" s="269" customFormat="1" spans="1:9">
      <c r="A533" s="424">
        <v>2210106</v>
      </c>
      <c r="B533" s="402" t="s">
        <v>1280</v>
      </c>
      <c r="C533" s="395">
        <f t="shared" si="130"/>
        <v>0</v>
      </c>
      <c r="D533" s="395"/>
      <c r="E533" s="396">
        <f t="shared" si="136"/>
        <v>0</v>
      </c>
      <c r="F533" s="395"/>
      <c r="G533" s="399"/>
      <c r="H533" s="397"/>
      <c r="I533" s="371"/>
    </row>
    <row r="534" s="269" customFormat="1" spans="1:9">
      <c r="A534" s="424">
        <v>2210199</v>
      </c>
      <c r="B534" s="402" t="s">
        <v>1281</v>
      </c>
      <c r="C534" s="395">
        <f t="shared" si="130"/>
        <v>0</v>
      </c>
      <c r="D534" s="395"/>
      <c r="E534" s="396">
        <f t="shared" si="136"/>
        <v>0</v>
      </c>
      <c r="F534" s="395"/>
      <c r="G534" s="399"/>
      <c r="H534" s="397"/>
      <c r="I534" s="371"/>
    </row>
    <row r="535" s="269" customFormat="1" spans="1:9">
      <c r="A535" s="393" t="s">
        <v>1282</v>
      </c>
      <c r="B535" s="398" t="s">
        <v>1283</v>
      </c>
      <c r="C535" s="395">
        <f t="shared" ref="C535:H535" si="139">SUM(C536:C537)</f>
        <v>10021.566728</v>
      </c>
      <c r="D535" s="395">
        <f t="shared" si="139"/>
        <v>10021.566728</v>
      </c>
      <c r="E535" s="396">
        <f t="shared" si="139"/>
        <v>0</v>
      </c>
      <c r="F535" s="395">
        <f t="shared" si="139"/>
        <v>0</v>
      </c>
      <c r="G535" s="399">
        <f t="shared" si="139"/>
        <v>0</v>
      </c>
      <c r="H535" s="397">
        <f t="shared" si="139"/>
        <v>0</v>
      </c>
      <c r="I535" s="371"/>
    </row>
    <row r="536" s="269" customFormat="1" spans="1:9">
      <c r="A536" s="393" t="s">
        <v>1284</v>
      </c>
      <c r="B536" s="398" t="s">
        <v>1285</v>
      </c>
      <c r="C536" s="395">
        <f t="shared" si="130"/>
        <v>9621.566728</v>
      </c>
      <c r="D536" s="395">
        <v>9621.566728</v>
      </c>
      <c r="E536" s="396">
        <f t="shared" si="136"/>
        <v>0</v>
      </c>
      <c r="F536" s="395"/>
      <c r="G536" s="399"/>
      <c r="H536" s="397"/>
      <c r="I536" s="371"/>
    </row>
    <row r="537" s="269" customFormat="1" spans="1:9">
      <c r="A537" s="393" t="s">
        <v>1286</v>
      </c>
      <c r="B537" s="398" t="s">
        <v>1287</v>
      </c>
      <c r="C537" s="395">
        <f t="shared" si="130"/>
        <v>400</v>
      </c>
      <c r="D537" s="395">
        <v>400</v>
      </c>
      <c r="E537" s="396">
        <f t="shared" si="136"/>
        <v>0</v>
      </c>
      <c r="F537" s="395"/>
      <c r="G537" s="399"/>
      <c r="H537" s="397"/>
      <c r="I537" s="371"/>
    </row>
    <row r="538" s="269" customFormat="1" spans="1:9">
      <c r="A538" s="393" t="s">
        <v>1288</v>
      </c>
      <c r="B538" s="398" t="s">
        <v>1289</v>
      </c>
      <c r="C538" s="395">
        <f t="shared" ref="C538:H538" si="140">SUM(C539,C542,C545)</f>
        <v>631.445584</v>
      </c>
      <c r="D538" s="395">
        <f t="shared" si="140"/>
        <v>541.445584</v>
      </c>
      <c r="E538" s="396">
        <f t="shared" si="140"/>
        <v>90</v>
      </c>
      <c r="F538" s="395">
        <f t="shared" si="140"/>
        <v>0</v>
      </c>
      <c r="G538" s="399">
        <f t="shared" si="140"/>
        <v>0</v>
      </c>
      <c r="H538" s="397">
        <f t="shared" si="140"/>
        <v>90</v>
      </c>
      <c r="I538" s="371"/>
    </row>
    <row r="539" s="269" customFormat="1" spans="1:9">
      <c r="A539" s="393" t="s">
        <v>1290</v>
      </c>
      <c r="B539" s="398" t="s">
        <v>1291</v>
      </c>
      <c r="C539" s="395">
        <f>SUM(C540:C541)</f>
        <v>528.09</v>
      </c>
      <c r="D539" s="395">
        <f>SUM(D540:D541)</f>
        <v>528.09</v>
      </c>
      <c r="E539" s="396">
        <f>SUM(E540)</f>
        <v>0</v>
      </c>
      <c r="F539" s="395">
        <f>SUM(F540)</f>
        <v>0</v>
      </c>
      <c r="G539" s="399">
        <f>SUM(G540)</f>
        <v>0</v>
      </c>
      <c r="H539" s="397">
        <f>SUM(H540)</f>
        <v>0</v>
      </c>
      <c r="I539" s="371"/>
    </row>
    <row r="540" s="269" customFormat="1" spans="1:9">
      <c r="A540" s="393" t="s">
        <v>1292</v>
      </c>
      <c r="B540" s="398" t="s">
        <v>1293</v>
      </c>
      <c r="C540" s="395">
        <f t="shared" si="130"/>
        <v>498.59</v>
      </c>
      <c r="D540" s="395">
        <v>498.59</v>
      </c>
      <c r="E540" s="396">
        <f>SUM(F540:H540)</f>
        <v>0</v>
      </c>
      <c r="F540" s="395"/>
      <c r="G540" s="399"/>
      <c r="H540" s="397"/>
      <c r="I540" s="371"/>
    </row>
    <row r="541" s="269" customFormat="1" ht="18" customHeight="1" spans="1:9">
      <c r="A541" s="393" t="s">
        <v>1294</v>
      </c>
      <c r="B541" s="398" t="s">
        <v>1295</v>
      </c>
      <c r="C541" s="395">
        <f t="shared" si="130"/>
        <v>29.5</v>
      </c>
      <c r="D541" s="395">
        <v>29.5</v>
      </c>
      <c r="E541" s="396">
        <f>SUM(F541:H541)</f>
        <v>0</v>
      </c>
      <c r="F541" s="395"/>
      <c r="G541" s="399"/>
      <c r="H541" s="397"/>
      <c r="I541" s="414"/>
    </row>
    <row r="542" s="269" customFormat="1" ht="18" customHeight="1" spans="1:9">
      <c r="A542" s="424">
        <v>22202</v>
      </c>
      <c r="B542" s="402" t="s">
        <v>1296</v>
      </c>
      <c r="C542" s="395">
        <f t="shared" ref="C542:H542" si="141">SUM(C543:C544)</f>
        <v>103.355584</v>
      </c>
      <c r="D542" s="395">
        <f t="shared" si="141"/>
        <v>13.355584</v>
      </c>
      <c r="E542" s="396">
        <f t="shared" si="141"/>
        <v>90</v>
      </c>
      <c r="F542" s="395">
        <f t="shared" si="141"/>
        <v>0</v>
      </c>
      <c r="G542" s="399">
        <f t="shared" si="141"/>
        <v>0</v>
      </c>
      <c r="H542" s="397">
        <f t="shared" si="141"/>
        <v>90</v>
      </c>
      <c r="I542" s="371"/>
    </row>
    <row r="543" s="269" customFormat="1" ht="18" customHeight="1" spans="1:9">
      <c r="A543" s="424">
        <v>2220211</v>
      </c>
      <c r="B543" s="402" t="s">
        <v>1297</v>
      </c>
      <c r="C543" s="395">
        <f>SUM(D543:E543)</f>
        <v>90</v>
      </c>
      <c r="D543" s="395"/>
      <c r="E543" s="396">
        <f>SUM(F543:H543)</f>
        <v>90</v>
      </c>
      <c r="F543" s="395"/>
      <c r="G543" s="399"/>
      <c r="H543" s="397">
        <v>90</v>
      </c>
      <c r="I543" s="371"/>
    </row>
    <row r="544" s="269" customFormat="1" ht="18" customHeight="1" spans="1:9">
      <c r="A544" s="424">
        <v>2220299</v>
      </c>
      <c r="B544" s="419" t="s">
        <v>1298</v>
      </c>
      <c r="C544" s="395">
        <f>SUM(D544:E544)</f>
        <v>13.355584</v>
      </c>
      <c r="D544" s="395">
        <v>13.355584</v>
      </c>
      <c r="E544" s="396">
        <f>SUM(F544:H544)</f>
        <v>0</v>
      </c>
      <c r="F544" s="395"/>
      <c r="G544" s="399"/>
      <c r="H544" s="397"/>
      <c r="I544" s="371"/>
    </row>
    <row r="545" s="269" customFormat="1" ht="18" customHeight="1" spans="1:9">
      <c r="A545" s="424">
        <v>22204</v>
      </c>
      <c r="B545" s="402" t="s">
        <v>1299</v>
      </c>
      <c r="C545" s="395">
        <f t="shared" ref="C545:H545" si="142">SUM(C546)</f>
        <v>0</v>
      </c>
      <c r="D545" s="395">
        <f t="shared" si="142"/>
        <v>0</v>
      </c>
      <c r="E545" s="396">
        <f t="shared" si="142"/>
        <v>0</v>
      </c>
      <c r="F545" s="395">
        <f t="shared" si="142"/>
        <v>0</v>
      </c>
      <c r="G545" s="399">
        <f t="shared" si="142"/>
        <v>0</v>
      </c>
      <c r="H545" s="397">
        <f t="shared" si="142"/>
        <v>0</v>
      </c>
      <c r="I545" s="371"/>
    </row>
    <row r="546" s="269" customFormat="1" ht="18" customHeight="1" spans="1:9">
      <c r="A546" s="424">
        <v>2220403</v>
      </c>
      <c r="B546" s="402" t="s">
        <v>1300</v>
      </c>
      <c r="C546" s="395">
        <f>SUM(D546:E546)</f>
        <v>0</v>
      </c>
      <c r="D546" s="395"/>
      <c r="E546" s="396">
        <f>SUM(F546:H546)</f>
        <v>0</v>
      </c>
      <c r="F546" s="395"/>
      <c r="G546" s="399"/>
      <c r="H546" s="397"/>
      <c r="I546" s="371"/>
    </row>
    <row r="547" s="269" customFormat="1" ht="18" customHeight="1" spans="1:9">
      <c r="A547" s="393" t="s">
        <v>1301</v>
      </c>
      <c r="B547" s="398" t="s">
        <v>1302</v>
      </c>
      <c r="C547" s="395">
        <f t="shared" ref="C547:H547" si="143">SUM(C548,C552,C555,C557,C559)</f>
        <v>2289.567666</v>
      </c>
      <c r="D547" s="395">
        <f t="shared" si="143"/>
        <v>2210.157666</v>
      </c>
      <c r="E547" s="396">
        <f t="shared" si="143"/>
        <v>79.41</v>
      </c>
      <c r="F547" s="395">
        <f t="shared" si="143"/>
        <v>0</v>
      </c>
      <c r="G547" s="399">
        <f t="shared" si="143"/>
        <v>79.41</v>
      </c>
      <c r="H547" s="397">
        <f t="shared" si="143"/>
        <v>0</v>
      </c>
      <c r="I547" s="371"/>
    </row>
    <row r="548" s="269" customFormat="1" ht="18" customHeight="1" spans="1:9">
      <c r="A548" s="393" t="s">
        <v>1303</v>
      </c>
      <c r="B548" s="398" t="s">
        <v>1304</v>
      </c>
      <c r="C548" s="395">
        <f t="shared" ref="C548:H548" si="144">SUM(C549:C551)</f>
        <v>1196.429178</v>
      </c>
      <c r="D548" s="395">
        <f t="shared" si="144"/>
        <v>1131.219178</v>
      </c>
      <c r="E548" s="396">
        <f t="shared" si="144"/>
        <v>65.21</v>
      </c>
      <c r="F548" s="395">
        <f t="shared" si="144"/>
        <v>0</v>
      </c>
      <c r="G548" s="399">
        <f t="shared" si="144"/>
        <v>65.21</v>
      </c>
      <c r="H548" s="397">
        <f t="shared" si="144"/>
        <v>0</v>
      </c>
      <c r="I548" s="371"/>
    </row>
    <row r="549" s="269" customFormat="1" spans="1:9">
      <c r="A549" s="393" t="s">
        <v>1305</v>
      </c>
      <c r="B549" s="398" t="s">
        <v>451</v>
      </c>
      <c r="C549" s="395">
        <f t="shared" ref="C549:C601" si="145">SUM(D549:E549)</f>
        <v>349.362068</v>
      </c>
      <c r="D549" s="395">
        <v>360.952068</v>
      </c>
      <c r="E549" s="396">
        <f>SUM(F549:H549)</f>
        <v>-11.59</v>
      </c>
      <c r="F549" s="395"/>
      <c r="G549" s="399">
        <v>-11.59</v>
      </c>
      <c r="H549" s="397"/>
      <c r="I549" s="371"/>
    </row>
    <row r="550" s="269" customFormat="1" ht="13" customHeight="1" spans="1:9">
      <c r="A550" s="393" t="s">
        <v>1306</v>
      </c>
      <c r="B550" s="398" t="s">
        <v>481</v>
      </c>
      <c r="C550" s="395">
        <f t="shared" si="145"/>
        <v>846.64616</v>
      </c>
      <c r="D550" s="395">
        <v>769.84616</v>
      </c>
      <c r="E550" s="396">
        <f>SUM(F550:H550)</f>
        <v>76.8</v>
      </c>
      <c r="F550" s="395"/>
      <c r="G550" s="399">
        <v>76.8</v>
      </c>
      <c r="H550" s="397"/>
      <c r="I550" s="417"/>
    </row>
    <row r="551" s="269" customFormat="1" spans="1:9">
      <c r="A551" s="393" t="s">
        <v>1307</v>
      </c>
      <c r="B551" s="398" t="s">
        <v>1308</v>
      </c>
      <c r="C551" s="395">
        <f t="shared" si="145"/>
        <v>0.42095</v>
      </c>
      <c r="D551" s="395">
        <v>0.42095</v>
      </c>
      <c r="E551" s="396">
        <f t="shared" ref="E551:E556" si="146">SUM(F551:H551)</f>
        <v>0</v>
      </c>
      <c r="F551" s="395"/>
      <c r="G551" s="399"/>
      <c r="H551" s="397"/>
      <c r="I551" s="371"/>
    </row>
    <row r="552" s="269" customFormat="1" spans="1:9">
      <c r="A552" s="393" t="s">
        <v>1309</v>
      </c>
      <c r="B552" s="398" t="s">
        <v>1310</v>
      </c>
      <c r="C552" s="395">
        <f t="shared" ref="C552:H552" si="147">SUM(C553:C554)</f>
        <v>906.53572</v>
      </c>
      <c r="D552" s="395">
        <f t="shared" si="147"/>
        <v>906.53572</v>
      </c>
      <c r="E552" s="396">
        <f t="shared" si="147"/>
        <v>0</v>
      </c>
      <c r="F552" s="395">
        <f t="shared" si="147"/>
        <v>0</v>
      </c>
      <c r="G552" s="399">
        <f t="shared" si="147"/>
        <v>0</v>
      </c>
      <c r="H552" s="397">
        <f t="shared" si="147"/>
        <v>0</v>
      </c>
      <c r="I552" s="371"/>
    </row>
    <row r="553" s="269" customFormat="1" spans="1:9">
      <c r="A553" s="393" t="s">
        <v>1311</v>
      </c>
      <c r="B553" s="398" t="s">
        <v>453</v>
      </c>
      <c r="C553" s="395">
        <f t="shared" si="145"/>
        <v>551.84472</v>
      </c>
      <c r="D553" s="395">
        <v>551.84472</v>
      </c>
      <c r="E553" s="396">
        <f t="shared" si="146"/>
        <v>0</v>
      </c>
      <c r="F553" s="395"/>
      <c r="G553" s="399"/>
      <c r="H553" s="397"/>
      <c r="I553" s="371"/>
    </row>
    <row r="554" s="269" customFormat="1" spans="1:9">
      <c r="A554" s="393" t="s">
        <v>1312</v>
      </c>
      <c r="B554" s="398" t="s">
        <v>1313</v>
      </c>
      <c r="C554" s="395">
        <f t="shared" si="145"/>
        <v>354.691</v>
      </c>
      <c r="D554" s="395">
        <v>354.691</v>
      </c>
      <c r="E554" s="396">
        <f t="shared" si="146"/>
        <v>0</v>
      </c>
      <c r="F554" s="395"/>
      <c r="G554" s="399"/>
      <c r="H554" s="397"/>
      <c r="I554" s="440"/>
    </row>
    <row r="555" s="269" customFormat="1" ht="15" spans="1:9">
      <c r="A555" s="393" t="s">
        <v>1314</v>
      </c>
      <c r="B555" s="412" t="s">
        <v>1315</v>
      </c>
      <c r="C555" s="395">
        <f t="shared" ref="C555:H555" si="148">SUM(C556)</f>
        <v>62.902768</v>
      </c>
      <c r="D555" s="395">
        <f t="shared" si="148"/>
        <v>48.702768</v>
      </c>
      <c r="E555" s="396">
        <f t="shared" si="148"/>
        <v>14.2</v>
      </c>
      <c r="F555" s="395">
        <f t="shared" si="148"/>
        <v>0</v>
      </c>
      <c r="G555" s="399">
        <f t="shared" si="148"/>
        <v>14.2</v>
      </c>
      <c r="H555" s="397">
        <f t="shared" si="148"/>
        <v>0</v>
      </c>
      <c r="I555" s="445"/>
    </row>
    <row r="556" s="269" customFormat="1" ht="15" spans="1:9">
      <c r="A556" s="393" t="s">
        <v>1316</v>
      </c>
      <c r="B556" s="412" t="s">
        <v>1317</v>
      </c>
      <c r="C556" s="395">
        <f t="shared" si="145"/>
        <v>62.902768</v>
      </c>
      <c r="D556" s="395">
        <v>48.702768</v>
      </c>
      <c r="E556" s="396">
        <f t="shared" si="146"/>
        <v>14.2</v>
      </c>
      <c r="F556" s="395"/>
      <c r="G556" s="399">
        <v>14.2</v>
      </c>
      <c r="H556" s="397"/>
      <c r="I556" s="445"/>
    </row>
    <row r="557" s="269" customFormat="1" ht="15" spans="1:9">
      <c r="A557" s="393" t="s">
        <v>1318</v>
      </c>
      <c r="B557" s="412" t="s">
        <v>1319</v>
      </c>
      <c r="C557" s="395">
        <f t="shared" ref="C557:H557" si="149">SUM(C558)</f>
        <v>7.8</v>
      </c>
      <c r="D557" s="395">
        <f t="shared" si="149"/>
        <v>7.8</v>
      </c>
      <c r="E557" s="396">
        <f t="shared" si="149"/>
        <v>0</v>
      </c>
      <c r="F557" s="395">
        <f t="shared" si="149"/>
        <v>0</v>
      </c>
      <c r="G557" s="399">
        <f t="shared" si="149"/>
        <v>0</v>
      </c>
      <c r="H557" s="397">
        <f t="shared" si="149"/>
        <v>0</v>
      </c>
      <c r="I557" s="445"/>
    </row>
    <row r="558" s="269" customFormat="1" ht="15" spans="1:9">
      <c r="A558" s="393" t="s">
        <v>1320</v>
      </c>
      <c r="B558" s="412" t="s">
        <v>1321</v>
      </c>
      <c r="C558" s="395">
        <f t="shared" si="145"/>
        <v>7.8</v>
      </c>
      <c r="D558" s="395">
        <v>7.8</v>
      </c>
      <c r="E558" s="396"/>
      <c r="F558" s="395"/>
      <c r="G558" s="399"/>
      <c r="H558" s="397"/>
      <c r="I558" s="445"/>
    </row>
    <row r="559" s="269" customFormat="1" spans="1:9">
      <c r="A559" s="393" t="s">
        <v>1322</v>
      </c>
      <c r="B559" s="398" t="s">
        <v>1323</v>
      </c>
      <c r="C559" s="395">
        <f t="shared" ref="C559:H559" si="150">SUM(C560)</f>
        <v>115.9</v>
      </c>
      <c r="D559" s="395">
        <f t="shared" si="150"/>
        <v>115.9</v>
      </c>
      <c r="E559" s="396">
        <f t="shared" si="150"/>
        <v>0</v>
      </c>
      <c r="F559" s="395">
        <f t="shared" si="150"/>
        <v>0</v>
      </c>
      <c r="G559" s="399">
        <f t="shared" si="150"/>
        <v>0</v>
      </c>
      <c r="H559" s="397">
        <f t="shared" si="150"/>
        <v>0</v>
      </c>
      <c r="I559" s="371"/>
    </row>
    <row r="560" s="269" customFormat="1" ht="13" customHeight="1" spans="1:9">
      <c r="A560" s="393" t="s">
        <v>1324</v>
      </c>
      <c r="B560" s="398" t="s">
        <v>1325</v>
      </c>
      <c r="C560" s="395">
        <f t="shared" si="145"/>
        <v>115.9</v>
      </c>
      <c r="D560" s="395">
        <v>115.9</v>
      </c>
      <c r="E560" s="396">
        <f t="shared" ref="E559:E570" si="151">SUM(F560:H560)</f>
        <v>0</v>
      </c>
      <c r="F560" s="395"/>
      <c r="G560" s="399"/>
      <c r="H560" s="397"/>
      <c r="I560" s="371"/>
    </row>
    <row r="561" s="269" customFormat="1" spans="1:9">
      <c r="A561" s="393" t="s">
        <v>1326</v>
      </c>
      <c r="B561" s="398" t="s">
        <v>1327</v>
      </c>
      <c r="C561" s="395">
        <f t="shared" si="145"/>
        <v>5200</v>
      </c>
      <c r="D561" s="395">
        <v>4100</v>
      </c>
      <c r="E561" s="396">
        <f t="shared" si="151"/>
        <v>1100</v>
      </c>
      <c r="F561" s="395"/>
      <c r="G561" s="399"/>
      <c r="H561" s="397">
        <v>1100</v>
      </c>
      <c r="I561" s="371"/>
    </row>
    <row r="562" s="269" customFormat="1" spans="1:9">
      <c r="A562" s="393" t="s">
        <v>1328</v>
      </c>
      <c r="B562" s="398" t="s">
        <v>1329</v>
      </c>
      <c r="C562" s="395">
        <f t="shared" ref="C562:H562" si="152">SUM(C563:C564)</f>
        <v>48903.28586</v>
      </c>
      <c r="D562" s="395">
        <f t="shared" si="152"/>
        <v>34110</v>
      </c>
      <c r="E562" s="396">
        <f t="shared" si="152"/>
        <v>14793.28586</v>
      </c>
      <c r="F562" s="395">
        <f t="shared" si="152"/>
        <v>13789.26</v>
      </c>
      <c r="G562" s="399">
        <f t="shared" si="152"/>
        <v>0.4634</v>
      </c>
      <c r="H562" s="397">
        <f t="shared" si="152"/>
        <v>1003.56246</v>
      </c>
      <c r="I562" s="371"/>
    </row>
    <row r="563" s="269" customFormat="1" spans="1:9">
      <c r="A563" s="393" t="s">
        <v>1330</v>
      </c>
      <c r="B563" s="398" t="s">
        <v>1331</v>
      </c>
      <c r="C563" s="395">
        <f t="shared" si="145"/>
        <v>8213.56246</v>
      </c>
      <c r="D563" s="395">
        <v>8910</v>
      </c>
      <c r="E563" s="396">
        <f t="shared" si="151"/>
        <v>-696.43754</v>
      </c>
      <c r="F563" s="395"/>
      <c r="G563" s="399"/>
      <c r="H563" s="397">
        <v>-696.43754</v>
      </c>
      <c r="I563" s="371" t="s">
        <v>1332</v>
      </c>
    </row>
    <row r="564" s="269" customFormat="1" spans="1:9">
      <c r="A564" s="393" t="s">
        <v>1333</v>
      </c>
      <c r="B564" s="398" t="s">
        <v>1334</v>
      </c>
      <c r="C564" s="395">
        <f t="shared" ref="C564:H564" si="153">SUM(C565)</f>
        <v>40689.7234</v>
      </c>
      <c r="D564" s="395">
        <f t="shared" si="153"/>
        <v>25200</v>
      </c>
      <c r="E564" s="396">
        <f t="shared" si="153"/>
        <v>15489.7234</v>
      </c>
      <c r="F564" s="395">
        <f t="shared" si="153"/>
        <v>13789.26</v>
      </c>
      <c r="G564" s="399">
        <f t="shared" si="153"/>
        <v>0.4634</v>
      </c>
      <c r="H564" s="397">
        <f t="shared" si="153"/>
        <v>1700</v>
      </c>
      <c r="I564" s="371"/>
    </row>
    <row r="565" s="269" customFormat="1" spans="1:9">
      <c r="A565" s="393" t="s">
        <v>1335</v>
      </c>
      <c r="B565" s="398" t="s">
        <v>1336</v>
      </c>
      <c r="C565" s="395">
        <f t="shared" si="145"/>
        <v>40689.7234</v>
      </c>
      <c r="D565" s="395">
        <v>25200</v>
      </c>
      <c r="E565" s="396">
        <f t="shared" si="151"/>
        <v>15489.7234</v>
      </c>
      <c r="F565" s="395">
        <v>13789.26</v>
      </c>
      <c r="G565" s="399">
        <v>0.4634</v>
      </c>
      <c r="H565" s="397">
        <v>1700</v>
      </c>
      <c r="I565" s="446" t="s">
        <v>1337</v>
      </c>
    </row>
    <row r="566" s="269" customFormat="1" ht="17" customHeight="1" spans="1:9">
      <c r="A566" s="393" t="s">
        <v>1338</v>
      </c>
      <c r="B566" s="398" t="s">
        <v>1339</v>
      </c>
      <c r="C566" s="395">
        <f t="shared" ref="C566:H566" si="154">SUM(C567,)</f>
        <v>0</v>
      </c>
      <c r="D566" s="395">
        <f t="shared" si="154"/>
        <v>0</v>
      </c>
      <c r="E566" s="396">
        <f t="shared" si="154"/>
        <v>0</v>
      </c>
      <c r="F566" s="395">
        <f t="shared" si="154"/>
        <v>0</v>
      </c>
      <c r="G566" s="399">
        <f t="shared" si="154"/>
        <v>0</v>
      </c>
      <c r="H566" s="397">
        <f t="shared" si="154"/>
        <v>0</v>
      </c>
      <c r="I566" s="371"/>
    </row>
    <row r="567" s="269" customFormat="1" ht="17" customHeight="1" spans="1:9">
      <c r="A567" s="393" t="s">
        <v>1340</v>
      </c>
      <c r="B567" s="398" t="s">
        <v>1341</v>
      </c>
      <c r="C567" s="395">
        <f t="shared" ref="C567:H567" si="155">SUM(C568:C569)</f>
        <v>0</v>
      </c>
      <c r="D567" s="395">
        <f t="shared" si="155"/>
        <v>0</v>
      </c>
      <c r="E567" s="396">
        <f t="shared" si="155"/>
        <v>0</v>
      </c>
      <c r="F567" s="395">
        <f t="shared" si="155"/>
        <v>0</v>
      </c>
      <c r="G567" s="399">
        <f t="shared" si="155"/>
        <v>0</v>
      </c>
      <c r="H567" s="397">
        <f t="shared" si="155"/>
        <v>0</v>
      </c>
      <c r="I567" s="371"/>
    </row>
    <row r="568" s="269" customFormat="1" ht="17" customHeight="1" spans="1:9">
      <c r="A568" s="393" t="s">
        <v>1342</v>
      </c>
      <c r="B568" s="398" t="s">
        <v>1343</v>
      </c>
      <c r="C568" s="395">
        <f t="shared" si="145"/>
        <v>0</v>
      </c>
      <c r="D568" s="395"/>
      <c r="E568" s="396">
        <f t="shared" si="151"/>
        <v>0</v>
      </c>
      <c r="F568" s="395"/>
      <c r="G568" s="399"/>
      <c r="H568" s="397"/>
      <c r="I568" s="371"/>
    </row>
    <row r="569" s="269" customFormat="1" ht="17" customHeight="1" spans="1:9">
      <c r="A569" s="393" t="s">
        <v>1344</v>
      </c>
      <c r="B569" s="398" t="s">
        <v>1345</v>
      </c>
      <c r="C569" s="395">
        <f t="shared" si="145"/>
        <v>0</v>
      </c>
      <c r="D569" s="395"/>
      <c r="E569" s="396">
        <f t="shared" si="151"/>
        <v>0</v>
      </c>
      <c r="F569" s="395"/>
      <c r="G569" s="399"/>
      <c r="H569" s="397"/>
      <c r="I569" s="371"/>
    </row>
    <row r="570" s="269" customFormat="1" spans="1:9">
      <c r="A570" s="393" t="s">
        <v>1346</v>
      </c>
      <c r="B570" s="398" t="s">
        <v>1347</v>
      </c>
      <c r="C570" s="395">
        <f t="shared" ref="C570:H570" si="156">SUM(C571)</f>
        <v>4071.72126</v>
      </c>
      <c r="D570" s="395">
        <f t="shared" si="156"/>
        <v>4008.72126</v>
      </c>
      <c r="E570" s="396">
        <f t="shared" si="156"/>
        <v>63</v>
      </c>
      <c r="F570" s="395">
        <f t="shared" si="156"/>
        <v>0</v>
      </c>
      <c r="G570" s="399">
        <f t="shared" si="156"/>
        <v>0</v>
      </c>
      <c r="H570" s="397">
        <f t="shared" si="156"/>
        <v>63</v>
      </c>
      <c r="I570" s="371"/>
    </row>
    <row r="571" s="269" customFormat="1" spans="1:9">
      <c r="A571" s="393" t="s">
        <v>1348</v>
      </c>
      <c r="B571" s="398" t="s">
        <v>1349</v>
      </c>
      <c r="C571" s="395">
        <f t="shared" ref="C571:H571" si="157">SUM(C572)</f>
        <v>4071.72126</v>
      </c>
      <c r="D571" s="395">
        <f t="shared" si="157"/>
        <v>4008.72126</v>
      </c>
      <c r="E571" s="396">
        <f t="shared" si="157"/>
        <v>63</v>
      </c>
      <c r="F571" s="395">
        <f t="shared" si="157"/>
        <v>0</v>
      </c>
      <c r="G571" s="399">
        <f t="shared" si="157"/>
        <v>0</v>
      </c>
      <c r="H571" s="397">
        <f t="shared" si="157"/>
        <v>63</v>
      </c>
      <c r="I571" s="371"/>
    </row>
    <row r="572" s="269" customFormat="1" ht="16" customHeight="1" spans="1:9">
      <c r="A572" s="393" t="s">
        <v>1350</v>
      </c>
      <c r="B572" s="398" t="s">
        <v>1351</v>
      </c>
      <c r="C572" s="395">
        <f t="shared" si="145"/>
        <v>4071.72126</v>
      </c>
      <c r="D572" s="395">
        <v>4008.72126</v>
      </c>
      <c r="E572" s="396">
        <f t="shared" ref="E572:E583" si="158">SUM(F572:H572)</f>
        <v>63</v>
      </c>
      <c r="F572" s="395"/>
      <c r="G572" s="399"/>
      <c r="H572" s="397">
        <v>63</v>
      </c>
      <c r="I572" s="371"/>
    </row>
    <row r="573" s="269" customFormat="1" ht="16" customHeight="1" spans="1:9">
      <c r="A573" s="393" t="s">
        <v>1352</v>
      </c>
      <c r="B573" s="398" t="s">
        <v>1353</v>
      </c>
      <c r="C573" s="395">
        <f t="shared" ref="C573:H573" si="159">SUM(C574)</f>
        <v>8.088639</v>
      </c>
      <c r="D573" s="395">
        <f t="shared" si="159"/>
        <v>15.699489</v>
      </c>
      <c r="E573" s="396">
        <f t="shared" si="159"/>
        <v>-7.61085</v>
      </c>
      <c r="F573" s="395">
        <f t="shared" si="159"/>
        <v>0</v>
      </c>
      <c r="G573" s="399">
        <f t="shared" si="159"/>
        <v>0</v>
      </c>
      <c r="H573" s="397">
        <f t="shared" si="159"/>
        <v>-7.61085</v>
      </c>
      <c r="I573" s="371"/>
    </row>
    <row r="574" s="269" customFormat="1" ht="16" customHeight="1" spans="1:9">
      <c r="A574" s="393" t="s">
        <v>1354</v>
      </c>
      <c r="B574" s="398" t="s">
        <v>1355</v>
      </c>
      <c r="C574" s="395">
        <f t="shared" si="145"/>
        <v>8.088639</v>
      </c>
      <c r="D574" s="395">
        <v>15.699489</v>
      </c>
      <c r="E574" s="396">
        <f t="shared" si="158"/>
        <v>-7.61085</v>
      </c>
      <c r="F574" s="395"/>
      <c r="G574" s="399"/>
      <c r="H574" s="397">
        <v>-7.61085</v>
      </c>
      <c r="I574" s="371"/>
    </row>
    <row r="575" s="269" customFormat="1" ht="16" customHeight="1" spans="1:9">
      <c r="A575" s="393"/>
      <c r="B575" s="394" t="s">
        <v>1356</v>
      </c>
      <c r="C575" s="395">
        <f>SUM(C576,C579,C603,C607,C610,C613,C618,C621,C626,C633)</f>
        <v>219472.912508</v>
      </c>
      <c r="D575" s="395">
        <f>SUM(D576,D579,D603,D610,D613,D618,D621,D626,D633)</f>
        <v>217820</v>
      </c>
      <c r="E575" s="396">
        <f>SUM(E576,E579,E603,E610,E613,E618,E621,E626,E633)</f>
        <v>-13347.087492</v>
      </c>
      <c r="F575" s="395">
        <f>SUM(F576,F579,F603,F610,F613,F618,F621,F626,F633)</f>
        <v>0</v>
      </c>
      <c r="G575" s="399">
        <f>SUM(G576,G579,G603,G610,G613,G618,G621,G626,G633)</f>
        <v>0</v>
      </c>
      <c r="H575" s="397">
        <f>SUM(H576,H579,H603,H610,H613,H618,H621,H607,H626,H633)</f>
        <v>1652.912508</v>
      </c>
      <c r="I575" s="371"/>
    </row>
    <row r="576" s="269" customFormat="1" spans="1:9">
      <c r="A576" s="424">
        <v>20822</v>
      </c>
      <c r="B576" s="402" t="s">
        <v>1357</v>
      </c>
      <c r="C576" s="395">
        <f t="shared" ref="C576:H576" si="160">SUM(C577:C578)</f>
        <v>0</v>
      </c>
      <c r="D576" s="395">
        <f t="shared" si="160"/>
        <v>0</v>
      </c>
      <c r="E576" s="396">
        <f t="shared" si="160"/>
        <v>0</v>
      </c>
      <c r="F576" s="395">
        <f t="shared" si="160"/>
        <v>0</v>
      </c>
      <c r="G576" s="399">
        <f t="shared" si="160"/>
        <v>0</v>
      </c>
      <c r="H576" s="397">
        <f t="shared" si="160"/>
        <v>0</v>
      </c>
      <c r="I576" s="371"/>
    </row>
    <row r="577" s="269" customFormat="1" spans="1:9">
      <c r="A577" s="424">
        <v>2082201</v>
      </c>
      <c r="B577" s="402" t="s">
        <v>1358</v>
      </c>
      <c r="C577" s="395">
        <f t="shared" si="145"/>
        <v>0</v>
      </c>
      <c r="D577" s="395"/>
      <c r="E577" s="396">
        <f t="shared" si="158"/>
        <v>0</v>
      </c>
      <c r="F577" s="395"/>
      <c r="G577" s="399"/>
      <c r="H577" s="397"/>
      <c r="I577" s="371"/>
    </row>
    <row r="578" s="269" customFormat="1" spans="1:9">
      <c r="A578" s="424">
        <v>2082202</v>
      </c>
      <c r="B578" s="402" t="s">
        <v>1359</v>
      </c>
      <c r="C578" s="395">
        <f t="shared" si="145"/>
        <v>0</v>
      </c>
      <c r="D578" s="395"/>
      <c r="E578" s="396">
        <f t="shared" si="158"/>
        <v>0</v>
      </c>
      <c r="F578" s="395"/>
      <c r="G578" s="399"/>
      <c r="H578" s="397"/>
      <c r="I578" s="371"/>
    </row>
    <row r="579" s="269" customFormat="1" spans="1:9">
      <c r="A579" s="393" t="s">
        <v>1046</v>
      </c>
      <c r="B579" s="398" t="s">
        <v>1047</v>
      </c>
      <c r="C579" s="395">
        <f t="shared" ref="C579:H579" si="161">SUM(C580,C591,C592,C594,C596,C599,C601)</f>
        <v>127027</v>
      </c>
      <c r="D579" s="395">
        <f t="shared" si="161"/>
        <v>193257</v>
      </c>
      <c r="E579" s="396">
        <f t="shared" si="161"/>
        <v>-66230</v>
      </c>
      <c r="F579" s="395">
        <f t="shared" si="161"/>
        <v>0</v>
      </c>
      <c r="G579" s="399">
        <f t="shared" si="161"/>
        <v>0</v>
      </c>
      <c r="H579" s="397">
        <f t="shared" si="161"/>
        <v>-66230</v>
      </c>
      <c r="I579" s="371"/>
    </row>
    <row r="580" s="269" customFormat="1" ht="27" spans="1:9">
      <c r="A580" s="393" t="s">
        <v>1360</v>
      </c>
      <c r="B580" s="398" t="s">
        <v>1361</v>
      </c>
      <c r="C580" s="395">
        <f>SUM(C581:C590)</f>
        <v>98276</v>
      </c>
      <c r="D580" s="395">
        <f t="shared" ref="C580:H580" si="162">SUM(D581:D590)</f>
        <v>167606</v>
      </c>
      <c r="E580" s="396">
        <f t="shared" si="162"/>
        <v>-69330</v>
      </c>
      <c r="F580" s="395">
        <f t="shared" si="162"/>
        <v>0</v>
      </c>
      <c r="G580" s="399">
        <f t="shared" si="162"/>
        <v>0</v>
      </c>
      <c r="H580" s="397">
        <f t="shared" si="162"/>
        <v>-69330</v>
      </c>
      <c r="I580" s="371"/>
    </row>
    <row r="581" s="269" customFormat="1" spans="1:9">
      <c r="A581" s="393" t="s">
        <v>1362</v>
      </c>
      <c r="B581" s="398" t="s">
        <v>1363</v>
      </c>
      <c r="C581" s="395">
        <f t="shared" si="145"/>
        <v>57860</v>
      </c>
      <c r="D581" s="395">
        <v>47028</v>
      </c>
      <c r="E581" s="396">
        <f t="shared" si="158"/>
        <v>10832</v>
      </c>
      <c r="F581" s="395"/>
      <c r="G581" s="399"/>
      <c r="H581" s="397">
        <v>10832</v>
      </c>
      <c r="I581" s="371"/>
    </row>
    <row r="582" s="269" customFormat="1" spans="1:9">
      <c r="A582" s="393" t="s">
        <v>1364</v>
      </c>
      <c r="B582" s="398" t="s">
        <v>1365</v>
      </c>
      <c r="C582" s="395">
        <f t="shared" si="145"/>
        <v>16458</v>
      </c>
      <c r="D582" s="395">
        <v>46669</v>
      </c>
      <c r="E582" s="396">
        <f t="shared" si="158"/>
        <v>-30211</v>
      </c>
      <c r="F582" s="395"/>
      <c r="G582" s="399"/>
      <c r="H582" s="397">
        <v>-30211</v>
      </c>
      <c r="I582" s="371"/>
    </row>
    <row r="583" s="269" customFormat="1" ht="15" spans="1:9">
      <c r="A583" s="393" t="s">
        <v>1366</v>
      </c>
      <c r="B583" s="412" t="s">
        <v>1367</v>
      </c>
      <c r="C583" s="395">
        <f t="shared" si="145"/>
        <v>0</v>
      </c>
      <c r="D583" s="395">
        <v>1315</v>
      </c>
      <c r="E583" s="396">
        <f t="shared" si="158"/>
        <v>-1315</v>
      </c>
      <c r="F583" s="395"/>
      <c r="G583" s="399"/>
      <c r="H583" s="397">
        <v>-1315</v>
      </c>
      <c r="I583" s="371"/>
    </row>
    <row r="584" s="269" customFormat="1" spans="1:9">
      <c r="A584" s="393" t="s">
        <v>1368</v>
      </c>
      <c r="B584" s="398" t="s">
        <v>1369</v>
      </c>
      <c r="C584" s="395">
        <f t="shared" si="145"/>
        <v>8762</v>
      </c>
      <c r="D584" s="395">
        <v>25000</v>
      </c>
      <c r="E584" s="396">
        <f t="shared" ref="E584:E595" si="163">SUM(F584:H584)</f>
        <v>-16238</v>
      </c>
      <c r="F584" s="395"/>
      <c r="G584" s="399"/>
      <c r="H584" s="397">
        <v>-16238</v>
      </c>
      <c r="I584" s="371"/>
    </row>
    <row r="585" s="269" customFormat="1" spans="1:9">
      <c r="A585" s="393" t="s">
        <v>1370</v>
      </c>
      <c r="B585" s="398" t="s">
        <v>1371</v>
      </c>
      <c r="C585" s="395">
        <f t="shared" si="145"/>
        <v>1303</v>
      </c>
      <c r="D585" s="395">
        <v>13217</v>
      </c>
      <c r="E585" s="396">
        <f t="shared" si="163"/>
        <v>-11914</v>
      </c>
      <c r="F585" s="395"/>
      <c r="G585" s="399"/>
      <c r="H585" s="397">
        <v>-11914</v>
      </c>
      <c r="I585" s="371"/>
    </row>
    <row r="586" s="269" customFormat="1" spans="1:9">
      <c r="A586" s="393" t="s">
        <v>1372</v>
      </c>
      <c r="B586" s="398" t="s">
        <v>1373</v>
      </c>
      <c r="C586" s="395">
        <f t="shared" si="145"/>
        <v>4619</v>
      </c>
      <c r="D586" s="395">
        <v>6000</v>
      </c>
      <c r="E586" s="396">
        <f t="shared" si="163"/>
        <v>-1381</v>
      </c>
      <c r="F586" s="395"/>
      <c r="G586" s="399"/>
      <c r="H586" s="397">
        <v>-1381</v>
      </c>
      <c r="I586" s="371"/>
    </row>
    <row r="587" s="269" customFormat="1" ht="17" customHeight="1" spans="1:9">
      <c r="A587" s="393" t="s">
        <v>1374</v>
      </c>
      <c r="B587" s="398" t="s">
        <v>1375</v>
      </c>
      <c r="C587" s="395">
        <f t="shared" si="145"/>
        <v>8197</v>
      </c>
      <c r="D587" s="395">
        <v>28377</v>
      </c>
      <c r="E587" s="396">
        <f t="shared" si="163"/>
        <v>-20180</v>
      </c>
      <c r="F587" s="395"/>
      <c r="G587" s="399"/>
      <c r="H587" s="397">
        <v>-20180</v>
      </c>
      <c r="I587" s="371"/>
    </row>
    <row r="588" s="269" customFormat="1" spans="1:9">
      <c r="A588" s="424">
        <v>2120810</v>
      </c>
      <c r="B588" s="402" t="s">
        <v>1376</v>
      </c>
      <c r="C588" s="395">
        <f t="shared" si="145"/>
        <v>0</v>
      </c>
      <c r="D588" s="395"/>
      <c r="E588" s="396">
        <f t="shared" si="163"/>
        <v>0</v>
      </c>
      <c r="F588" s="395"/>
      <c r="G588" s="399"/>
      <c r="H588" s="397"/>
      <c r="I588" s="371"/>
    </row>
    <row r="589" s="269" customFormat="1" spans="1:9">
      <c r="A589" s="424">
        <v>2120811</v>
      </c>
      <c r="B589" s="402" t="s">
        <v>1377</v>
      </c>
      <c r="C589" s="395">
        <f t="shared" si="145"/>
        <v>0</v>
      </c>
      <c r="D589" s="395"/>
      <c r="E589" s="396">
        <f t="shared" si="163"/>
        <v>0</v>
      </c>
      <c r="F589" s="395"/>
      <c r="G589" s="399"/>
      <c r="H589" s="397"/>
      <c r="I589" s="371"/>
    </row>
    <row r="590" s="269" customFormat="1" ht="27" spans="1:9">
      <c r="A590" s="393" t="s">
        <v>1378</v>
      </c>
      <c r="B590" s="398" t="s">
        <v>1379</v>
      </c>
      <c r="C590" s="395">
        <f t="shared" si="145"/>
        <v>1077</v>
      </c>
      <c r="D590" s="395"/>
      <c r="E590" s="396">
        <f t="shared" si="163"/>
        <v>1077</v>
      </c>
      <c r="F590" s="395"/>
      <c r="G590" s="399"/>
      <c r="H590" s="397">
        <v>1077</v>
      </c>
      <c r="I590" s="371"/>
    </row>
    <row r="591" s="269" customFormat="1" ht="20" customHeight="1" spans="1:9">
      <c r="A591" s="393" t="s">
        <v>1380</v>
      </c>
      <c r="B591" s="398" t="s">
        <v>1381</v>
      </c>
      <c r="C591" s="395">
        <f t="shared" si="145"/>
        <v>151</v>
      </c>
      <c r="D591" s="395">
        <v>151</v>
      </c>
      <c r="E591" s="396">
        <f t="shared" si="163"/>
        <v>0</v>
      </c>
      <c r="F591" s="395"/>
      <c r="G591" s="399"/>
      <c r="H591" s="397"/>
      <c r="I591" s="371"/>
    </row>
    <row r="592" s="269" customFormat="1" spans="1:9">
      <c r="A592" s="393" t="s">
        <v>1382</v>
      </c>
      <c r="B592" s="398" t="s">
        <v>1383</v>
      </c>
      <c r="C592" s="395">
        <f t="shared" ref="C592:H592" si="164">SUM(C593)</f>
        <v>12000</v>
      </c>
      <c r="D592" s="395">
        <f t="shared" si="164"/>
        <v>12000</v>
      </c>
      <c r="E592" s="396">
        <f t="shared" si="164"/>
        <v>0</v>
      </c>
      <c r="F592" s="395">
        <f t="shared" si="164"/>
        <v>0</v>
      </c>
      <c r="G592" s="399">
        <f t="shared" si="164"/>
        <v>0</v>
      </c>
      <c r="H592" s="397">
        <f t="shared" si="164"/>
        <v>0</v>
      </c>
      <c r="I592" s="371"/>
    </row>
    <row r="593" s="269" customFormat="1" ht="27" spans="1:9">
      <c r="A593" s="393" t="s">
        <v>1384</v>
      </c>
      <c r="B593" s="398" t="s">
        <v>1385</v>
      </c>
      <c r="C593" s="395">
        <f t="shared" si="145"/>
        <v>12000</v>
      </c>
      <c r="D593" s="395">
        <v>12000</v>
      </c>
      <c r="E593" s="396">
        <f t="shared" si="163"/>
        <v>0</v>
      </c>
      <c r="F593" s="395"/>
      <c r="G593" s="399"/>
      <c r="H593" s="397"/>
      <c r="I593" s="371"/>
    </row>
    <row r="594" s="269" customFormat="1" spans="1:9">
      <c r="A594" s="393" t="s">
        <v>1386</v>
      </c>
      <c r="B594" s="398" t="s">
        <v>1387</v>
      </c>
      <c r="C594" s="395">
        <f t="shared" ref="C594:H594" si="165">SUM(C595)</f>
        <v>1600</v>
      </c>
      <c r="D594" s="395">
        <f t="shared" si="165"/>
        <v>2500</v>
      </c>
      <c r="E594" s="396">
        <f t="shared" si="165"/>
        <v>-900</v>
      </c>
      <c r="F594" s="395">
        <f t="shared" si="165"/>
        <v>0</v>
      </c>
      <c r="G594" s="399">
        <f t="shared" si="165"/>
        <v>0</v>
      </c>
      <c r="H594" s="397">
        <f t="shared" si="165"/>
        <v>-900</v>
      </c>
      <c r="I594" s="371"/>
    </row>
    <row r="595" s="269" customFormat="1" spans="1:9">
      <c r="A595" s="393" t="s">
        <v>1388</v>
      </c>
      <c r="B595" s="398" t="s">
        <v>1389</v>
      </c>
      <c r="C595" s="395">
        <f t="shared" si="145"/>
        <v>1600</v>
      </c>
      <c r="D595" s="395">
        <v>2500</v>
      </c>
      <c r="E595" s="396">
        <f t="shared" si="163"/>
        <v>-900</v>
      </c>
      <c r="F595" s="395"/>
      <c r="G595" s="399"/>
      <c r="H595" s="397">
        <v>-900</v>
      </c>
      <c r="I595" s="371"/>
    </row>
    <row r="596" s="269" customFormat="1" spans="1:9">
      <c r="A596" s="398">
        <v>21215</v>
      </c>
      <c r="B596" s="442" t="s">
        <v>1390</v>
      </c>
      <c r="C596" s="395">
        <f t="shared" ref="C596:H596" si="166">SUM(C597:C598)</f>
        <v>0</v>
      </c>
      <c r="D596" s="395">
        <f t="shared" si="166"/>
        <v>0</v>
      </c>
      <c r="E596" s="396">
        <f t="shared" si="166"/>
        <v>0</v>
      </c>
      <c r="F596" s="395">
        <f t="shared" si="166"/>
        <v>0</v>
      </c>
      <c r="G596" s="399">
        <f t="shared" si="166"/>
        <v>0</v>
      </c>
      <c r="H596" s="397">
        <f t="shared" si="166"/>
        <v>0</v>
      </c>
      <c r="I596" s="371"/>
    </row>
    <row r="597" s="269" customFormat="1" spans="1:9">
      <c r="A597" s="438">
        <v>2121501</v>
      </c>
      <c r="B597" s="442" t="s">
        <v>1363</v>
      </c>
      <c r="C597" s="395">
        <f t="shared" si="145"/>
        <v>0</v>
      </c>
      <c r="D597" s="395"/>
      <c r="E597" s="396"/>
      <c r="F597" s="395"/>
      <c r="G597" s="399"/>
      <c r="H597" s="397"/>
      <c r="I597" s="371"/>
    </row>
    <row r="598" s="269" customFormat="1" spans="1:9">
      <c r="A598" s="438">
        <v>2121502</v>
      </c>
      <c r="B598" s="442" t="s">
        <v>1365</v>
      </c>
      <c r="C598" s="395">
        <f t="shared" si="145"/>
        <v>0</v>
      </c>
      <c r="D598" s="395"/>
      <c r="E598" s="396"/>
      <c r="F598" s="395"/>
      <c r="G598" s="399"/>
      <c r="H598" s="397"/>
      <c r="I598" s="371"/>
    </row>
    <row r="599" s="269" customFormat="1" ht="28.5" spans="1:9">
      <c r="A599" s="438" t="s">
        <v>1391</v>
      </c>
      <c r="B599" s="421" t="s">
        <v>1392</v>
      </c>
      <c r="C599" s="395">
        <f t="shared" ref="C599:H599" si="167">SUM(C600)</f>
        <v>0</v>
      </c>
      <c r="D599" s="395">
        <f t="shared" si="167"/>
        <v>11000</v>
      </c>
      <c r="E599" s="396">
        <f t="shared" si="167"/>
        <v>-11000</v>
      </c>
      <c r="F599" s="395">
        <f t="shared" si="167"/>
        <v>0</v>
      </c>
      <c r="G599" s="399">
        <f t="shared" si="167"/>
        <v>0</v>
      </c>
      <c r="H599" s="397">
        <f t="shared" si="167"/>
        <v>-11000</v>
      </c>
      <c r="I599" s="371"/>
    </row>
    <row r="600" s="269" customFormat="1" ht="15" spans="1:9">
      <c r="A600" s="438" t="s">
        <v>1393</v>
      </c>
      <c r="B600" s="421" t="s">
        <v>1394</v>
      </c>
      <c r="C600" s="395">
        <f t="shared" si="145"/>
        <v>0</v>
      </c>
      <c r="D600" s="395">
        <v>11000</v>
      </c>
      <c r="E600" s="396">
        <f>SUM(F600:H600)</f>
        <v>-11000</v>
      </c>
      <c r="F600" s="395"/>
      <c r="G600" s="399"/>
      <c r="H600" s="397">
        <v>-11000</v>
      </c>
      <c r="I600" s="371"/>
    </row>
    <row r="601" s="269" customFormat="1" spans="1:9">
      <c r="A601" s="447">
        <v>21216</v>
      </c>
      <c r="B601" s="442" t="s">
        <v>1395</v>
      </c>
      <c r="C601" s="395">
        <f t="shared" ref="C601:H601" si="168">SUM(C602)</f>
        <v>15000</v>
      </c>
      <c r="D601" s="395">
        <f t="shared" si="168"/>
        <v>0</v>
      </c>
      <c r="E601" s="396">
        <f t="shared" si="168"/>
        <v>15000</v>
      </c>
      <c r="F601" s="395">
        <f t="shared" si="168"/>
        <v>0</v>
      </c>
      <c r="G601" s="399">
        <f t="shared" si="168"/>
        <v>0</v>
      </c>
      <c r="H601" s="397">
        <f t="shared" si="168"/>
        <v>15000</v>
      </c>
      <c r="I601" s="371"/>
    </row>
    <row r="602" s="269" customFormat="1" ht="27" spans="1:9">
      <c r="A602" s="447">
        <v>2121699</v>
      </c>
      <c r="B602" s="442" t="s">
        <v>1396</v>
      </c>
      <c r="C602" s="395">
        <f>SUM(D602:E602)</f>
        <v>15000</v>
      </c>
      <c r="D602" s="395"/>
      <c r="E602" s="396">
        <f>SUM(F602:H602)</f>
        <v>15000</v>
      </c>
      <c r="F602" s="395"/>
      <c r="G602" s="399"/>
      <c r="H602" s="397">
        <v>15000</v>
      </c>
      <c r="I602" s="371"/>
    </row>
    <row r="603" s="269" customFormat="1" ht="12" customHeight="1" spans="1:9">
      <c r="A603" s="424">
        <v>213</v>
      </c>
      <c r="B603" s="448" t="s">
        <v>1397</v>
      </c>
      <c r="C603" s="395">
        <f t="shared" ref="C603:H603" si="169">SUM(C604)</f>
        <v>0</v>
      </c>
      <c r="D603" s="395">
        <f t="shared" si="169"/>
        <v>0</v>
      </c>
      <c r="E603" s="396">
        <f t="shared" si="169"/>
        <v>0</v>
      </c>
      <c r="F603" s="395">
        <f t="shared" si="169"/>
        <v>0</v>
      </c>
      <c r="G603" s="399">
        <f t="shared" si="169"/>
        <v>0</v>
      </c>
      <c r="H603" s="397">
        <f t="shared" si="169"/>
        <v>0</v>
      </c>
      <c r="I603" s="371"/>
    </row>
    <row r="604" s="269" customFormat="1" spans="1:9">
      <c r="A604" s="424">
        <v>21366</v>
      </c>
      <c r="B604" s="418" t="s">
        <v>1398</v>
      </c>
      <c r="C604" s="395">
        <f t="shared" ref="C604:H604" si="170">SUM(C605:C606)</f>
        <v>0</v>
      </c>
      <c r="D604" s="395">
        <f t="shared" si="170"/>
        <v>0</v>
      </c>
      <c r="E604" s="396">
        <f t="shared" si="170"/>
        <v>0</v>
      </c>
      <c r="F604" s="395">
        <f t="shared" si="170"/>
        <v>0</v>
      </c>
      <c r="G604" s="399">
        <f t="shared" si="170"/>
        <v>0</v>
      </c>
      <c r="H604" s="397">
        <f t="shared" si="170"/>
        <v>0</v>
      </c>
      <c r="I604" s="371"/>
    </row>
    <row r="605" s="269" customFormat="1" spans="1:9">
      <c r="A605" s="424">
        <v>2136601</v>
      </c>
      <c r="B605" s="418" t="s">
        <v>1359</v>
      </c>
      <c r="C605" s="395">
        <f>SUM(D605:E605)</f>
        <v>0</v>
      </c>
      <c r="D605" s="395"/>
      <c r="E605" s="396">
        <f t="shared" ref="E604:E609" si="171">SUM(F605:H605)</f>
        <v>0</v>
      </c>
      <c r="F605" s="395"/>
      <c r="G605" s="399"/>
      <c r="H605" s="397"/>
      <c r="I605" s="446"/>
    </row>
    <row r="606" s="269" customFormat="1" spans="1:9">
      <c r="A606" s="424">
        <v>2136699</v>
      </c>
      <c r="B606" s="418" t="s">
        <v>1399</v>
      </c>
      <c r="C606" s="395">
        <f>SUM(D606:E606)</f>
        <v>0</v>
      </c>
      <c r="D606" s="395"/>
      <c r="E606" s="396">
        <f t="shared" si="171"/>
        <v>0</v>
      </c>
      <c r="F606" s="395"/>
      <c r="G606" s="399"/>
      <c r="H606" s="397"/>
      <c r="I606" s="371"/>
    </row>
    <row r="607" s="269" customFormat="1" spans="1:9">
      <c r="A607" s="424">
        <v>214</v>
      </c>
      <c r="B607" s="448" t="s">
        <v>1400</v>
      </c>
      <c r="C607" s="395">
        <f t="shared" ref="C607:H607" si="172">SUM(C608)</f>
        <v>15000</v>
      </c>
      <c r="D607" s="395">
        <f t="shared" si="172"/>
        <v>0</v>
      </c>
      <c r="E607" s="396">
        <f t="shared" si="172"/>
        <v>15000</v>
      </c>
      <c r="F607" s="395">
        <f t="shared" si="172"/>
        <v>0</v>
      </c>
      <c r="G607" s="399">
        <f t="shared" si="172"/>
        <v>0</v>
      </c>
      <c r="H607" s="397">
        <f t="shared" si="172"/>
        <v>15000</v>
      </c>
      <c r="I607" s="371"/>
    </row>
    <row r="608" s="269" customFormat="1" spans="1:9">
      <c r="A608" s="424">
        <v>21471</v>
      </c>
      <c r="B608" s="418" t="s">
        <v>1401</v>
      </c>
      <c r="C608" s="395">
        <f t="shared" ref="C608:H608" si="173">SUM(C609)</f>
        <v>15000</v>
      </c>
      <c r="D608" s="395">
        <f t="shared" si="173"/>
        <v>0</v>
      </c>
      <c r="E608" s="396">
        <f t="shared" si="173"/>
        <v>15000</v>
      </c>
      <c r="F608" s="395">
        <f t="shared" si="173"/>
        <v>0</v>
      </c>
      <c r="G608" s="399">
        <f t="shared" si="173"/>
        <v>0</v>
      </c>
      <c r="H608" s="397">
        <f t="shared" si="173"/>
        <v>15000</v>
      </c>
      <c r="I608" s="371"/>
    </row>
    <row r="609" s="269" customFormat="1" spans="1:9">
      <c r="A609" s="424">
        <v>2147101</v>
      </c>
      <c r="B609" s="418" t="s">
        <v>1402</v>
      </c>
      <c r="C609" s="395">
        <f>SUM(D609:E609)</f>
        <v>15000</v>
      </c>
      <c r="D609" s="395"/>
      <c r="E609" s="396">
        <f t="shared" si="171"/>
        <v>15000</v>
      </c>
      <c r="F609" s="395"/>
      <c r="G609" s="399"/>
      <c r="H609" s="397">
        <v>15000</v>
      </c>
      <c r="I609" s="371"/>
    </row>
    <row r="610" s="269" customFormat="1" spans="1:9">
      <c r="A610" s="424">
        <v>216</v>
      </c>
      <c r="B610" s="448" t="s">
        <v>1403</v>
      </c>
      <c r="C610" s="395">
        <f>SUM(C611)</f>
        <v>0</v>
      </c>
      <c r="D610" s="395"/>
      <c r="E610" s="396">
        <f t="shared" ref="E610:E617" si="174">SUM(F610:H610)</f>
        <v>0</v>
      </c>
      <c r="F610" s="395"/>
      <c r="G610" s="399"/>
      <c r="H610" s="397"/>
      <c r="I610" s="371"/>
    </row>
    <row r="611" s="269" customFormat="1" spans="1:9">
      <c r="A611" s="424">
        <v>21660</v>
      </c>
      <c r="B611" s="418" t="s">
        <v>1404</v>
      </c>
      <c r="C611" s="395">
        <f>SUM(C612)</f>
        <v>0</v>
      </c>
      <c r="D611" s="395"/>
      <c r="E611" s="396">
        <f t="shared" si="174"/>
        <v>0</v>
      </c>
      <c r="F611" s="395"/>
      <c r="G611" s="399"/>
      <c r="H611" s="397"/>
      <c r="I611" s="371"/>
    </row>
    <row r="612" s="269" customFormat="1" spans="1:9">
      <c r="A612" s="424">
        <v>2166004</v>
      </c>
      <c r="B612" s="418" t="s">
        <v>1405</v>
      </c>
      <c r="C612" s="395">
        <f>SUM(D612:E612)</f>
        <v>0</v>
      </c>
      <c r="D612" s="395"/>
      <c r="E612" s="396">
        <f t="shared" si="174"/>
        <v>0</v>
      </c>
      <c r="F612" s="395"/>
      <c r="G612" s="399"/>
      <c r="H612" s="397"/>
      <c r="I612" s="371"/>
    </row>
    <row r="613" s="269" customFormat="1" spans="1:9">
      <c r="A613" s="424">
        <v>229</v>
      </c>
      <c r="B613" s="449" t="s">
        <v>1406</v>
      </c>
      <c r="C613" s="395">
        <f t="shared" ref="C613:H613" si="175">SUM(C614,C616,C617)</f>
        <v>38000</v>
      </c>
      <c r="D613" s="395">
        <f t="shared" si="175"/>
        <v>12000</v>
      </c>
      <c r="E613" s="396">
        <f t="shared" si="175"/>
        <v>26000</v>
      </c>
      <c r="F613" s="395">
        <f t="shared" si="175"/>
        <v>0</v>
      </c>
      <c r="G613" s="399">
        <f t="shared" si="175"/>
        <v>0</v>
      </c>
      <c r="H613" s="397">
        <f t="shared" si="175"/>
        <v>26000</v>
      </c>
      <c r="I613" s="371"/>
    </row>
    <row r="614" s="269" customFormat="1" spans="1:9">
      <c r="A614" s="424" t="s">
        <v>1407</v>
      </c>
      <c r="B614" s="450" t="s">
        <v>1408</v>
      </c>
      <c r="C614" s="395">
        <f t="shared" ref="C614:H614" si="176">SUM(C615)</f>
        <v>38000</v>
      </c>
      <c r="D614" s="395">
        <f t="shared" si="176"/>
        <v>12000</v>
      </c>
      <c r="E614" s="396">
        <f t="shared" si="176"/>
        <v>26000</v>
      </c>
      <c r="F614" s="395">
        <f t="shared" si="176"/>
        <v>0</v>
      </c>
      <c r="G614" s="399">
        <f t="shared" si="176"/>
        <v>0</v>
      </c>
      <c r="H614" s="397">
        <f t="shared" si="176"/>
        <v>26000</v>
      </c>
      <c r="I614" s="371"/>
    </row>
    <row r="615" s="269" customFormat="1" spans="1:9">
      <c r="A615" s="424">
        <v>2290402</v>
      </c>
      <c r="B615" s="451" t="s">
        <v>1409</v>
      </c>
      <c r="C615" s="395">
        <f>SUM(D615:E615)</f>
        <v>38000</v>
      </c>
      <c r="D615" s="395">
        <v>12000</v>
      </c>
      <c r="E615" s="396">
        <f t="shared" si="174"/>
        <v>26000</v>
      </c>
      <c r="F615" s="395"/>
      <c r="G615" s="399"/>
      <c r="H615" s="397">
        <v>26000</v>
      </c>
      <c r="I615" s="371"/>
    </row>
    <row r="616" s="269" customFormat="1" spans="1:9">
      <c r="A616" s="424">
        <v>22908</v>
      </c>
      <c r="B616" s="402" t="s">
        <v>1410</v>
      </c>
      <c r="C616" s="395">
        <f>SUM(D616:E616)</f>
        <v>0</v>
      </c>
      <c r="D616" s="395"/>
      <c r="E616" s="396">
        <f t="shared" si="174"/>
        <v>0</v>
      </c>
      <c r="F616" s="395"/>
      <c r="G616" s="399"/>
      <c r="H616" s="397"/>
      <c r="I616" s="413"/>
    </row>
    <row r="617" s="269" customFormat="1" ht="18" customHeight="1" spans="1:9">
      <c r="A617" s="424">
        <v>22960</v>
      </c>
      <c r="B617" s="402" t="s">
        <v>1411</v>
      </c>
      <c r="C617" s="395">
        <f t="shared" ref="C616:C626" si="177">SUM(D617:E617)</f>
        <v>0</v>
      </c>
      <c r="D617" s="395"/>
      <c r="E617" s="396">
        <f t="shared" si="174"/>
        <v>0</v>
      </c>
      <c r="F617" s="395"/>
      <c r="G617" s="399"/>
      <c r="H617" s="397"/>
      <c r="I617" s="413"/>
    </row>
    <row r="618" s="269" customFormat="1" ht="18" customHeight="1" spans="1:9">
      <c r="A618" s="393" t="s">
        <v>1338</v>
      </c>
      <c r="B618" s="398" t="s">
        <v>1339</v>
      </c>
      <c r="C618" s="395">
        <f t="shared" ref="C618:H618" si="178">SUM(C619)</f>
        <v>0</v>
      </c>
      <c r="D618" s="395">
        <f t="shared" si="178"/>
        <v>0</v>
      </c>
      <c r="E618" s="396">
        <f t="shared" si="178"/>
        <v>0</v>
      </c>
      <c r="F618" s="395">
        <f t="shared" si="178"/>
        <v>0</v>
      </c>
      <c r="G618" s="399">
        <f t="shared" si="178"/>
        <v>0</v>
      </c>
      <c r="H618" s="397">
        <f t="shared" si="178"/>
        <v>0</v>
      </c>
      <c r="I618" s="413"/>
    </row>
    <row r="619" s="269" customFormat="1" ht="18" customHeight="1" spans="1:9">
      <c r="A619" s="393" t="s">
        <v>1412</v>
      </c>
      <c r="B619" s="398" t="s">
        <v>1413</v>
      </c>
      <c r="C619" s="395">
        <f t="shared" ref="C619:H619" si="179">SUM(C620)</f>
        <v>0</v>
      </c>
      <c r="D619" s="395">
        <f t="shared" si="179"/>
        <v>0</v>
      </c>
      <c r="E619" s="396">
        <f t="shared" si="179"/>
        <v>0</v>
      </c>
      <c r="F619" s="395">
        <f t="shared" si="179"/>
        <v>0</v>
      </c>
      <c r="G619" s="399">
        <f t="shared" si="179"/>
        <v>0</v>
      </c>
      <c r="H619" s="397">
        <f t="shared" si="179"/>
        <v>0</v>
      </c>
      <c r="I619" s="413"/>
    </row>
    <row r="620" s="269" customFormat="1" ht="28" customHeight="1" spans="1:9">
      <c r="A620" s="393" t="s">
        <v>1414</v>
      </c>
      <c r="B620" s="398" t="s">
        <v>1415</v>
      </c>
      <c r="C620" s="395">
        <f t="shared" si="177"/>
        <v>0</v>
      </c>
      <c r="D620" s="395"/>
      <c r="E620" s="396">
        <f t="shared" ref="E620:E626" si="180">SUM(F620:H620)</f>
        <v>0</v>
      </c>
      <c r="F620" s="395"/>
      <c r="G620" s="399"/>
      <c r="H620" s="397"/>
      <c r="I620" s="413"/>
    </row>
    <row r="621" s="269" customFormat="1" ht="18" customHeight="1" spans="1:9">
      <c r="A621" s="393" t="s">
        <v>1346</v>
      </c>
      <c r="B621" s="398" t="s">
        <v>1347</v>
      </c>
      <c r="C621" s="395">
        <f t="shared" ref="C621:H621" si="181">SUM(C622)</f>
        <v>13411.15</v>
      </c>
      <c r="D621" s="395">
        <f t="shared" si="181"/>
        <v>12561</v>
      </c>
      <c r="E621" s="396">
        <f t="shared" si="181"/>
        <v>850.15</v>
      </c>
      <c r="F621" s="395">
        <f t="shared" si="181"/>
        <v>0</v>
      </c>
      <c r="G621" s="399">
        <f t="shared" si="181"/>
        <v>0</v>
      </c>
      <c r="H621" s="397">
        <f t="shared" si="181"/>
        <v>850.15</v>
      </c>
      <c r="I621" s="413"/>
    </row>
    <row r="622" s="269" customFormat="1" spans="1:9">
      <c r="A622" s="393" t="s">
        <v>1416</v>
      </c>
      <c r="B622" s="398" t="s">
        <v>1417</v>
      </c>
      <c r="C622" s="395">
        <f t="shared" ref="C622:H622" si="182">SUM(C623:C625)</f>
        <v>13411.15</v>
      </c>
      <c r="D622" s="395">
        <f t="shared" si="182"/>
        <v>12561</v>
      </c>
      <c r="E622" s="396">
        <f t="shared" si="182"/>
        <v>850.15</v>
      </c>
      <c r="F622" s="395">
        <f t="shared" si="182"/>
        <v>0</v>
      </c>
      <c r="G622" s="399">
        <f t="shared" si="182"/>
        <v>0</v>
      </c>
      <c r="H622" s="397">
        <f t="shared" si="182"/>
        <v>850.15</v>
      </c>
      <c r="I622" s="371"/>
    </row>
    <row r="623" s="269" customFormat="1" ht="27" spans="1:9">
      <c r="A623" s="393" t="s">
        <v>1418</v>
      </c>
      <c r="B623" s="398" t="s">
        <v>1419</v>
      </c>
      <c r="C623" s="395">
        <f t="shared" si="177"/>
        <v>11065</v>
      </c>
      <c r="D623" s="395">
        <v>11065</v>
      </c>
      <c r="E623" s="396">
        <f>SUM(F623:H623)</f>
        <v>0</v>
      </c>
      <c r="F623" s="395"/>
      <c r="G623" s="399"/>
      <c r="H623" s="397"/>
      <c r="I623" s="371"/>
    </row>
    <row r="624" s="269" customFormat="1" spans="1:9">
      <c r="A624" s="393">
        <v>2320431</v>
      </c>
      <c r="B624" s="398" t="s">
        <v>1420</v>
      </c>
      <c r="C624" s="395">
        <f t="shared" si="177"/>
        <v>1496</v>
      </c>
      <c r="D624" s="395">
        <v>1496</v>
      </c>
      <c r="E624" s="396">
        <f t="shared" si="180"/>
        <v>0</v>
      </c>
      <c r="F624" s="395"/>
      <c r="G624" s="399"/>
      <c r="H624" s="397"/>
      <c r="I624" s="371"/>
    </row>
    <row r="625" s="269" customFormat="1" ht="31" customHeight="1" spans="1:9">
      <c r="A625" s="393">
        <v>2320498</v>
      </c>
      <c r="B625" s="398" t="s">
        <v>1421</v>
      </c>
      <c r="C625" s="395">
        <f t="shared" si="177"/>
        <v>850.15</v>
      </c>
      <c r="D625" s="395"/>
      <c r="E625" s="396">
        <f t="shared" si="180"/>
        <v>850.15</v>
      </c>
      <c r="F625" s="395"/>
      <c r="G625" s="399"/>
      <c r="H625" s="397">
        <v>850.15</v>
      </c>
      <c r="I625" s="371" t="s">
        <v>1422</v>
      </c>
    </row>
    <row r="626" s="269" customFormat="1" spans="1:9">
      <c r="A626" s="398">
        <v>233</v>
      </c>
      <c r="B626" s="398" t="s">
        <v>1353</v>
      </c>
      <c r="C626" s="395">
        <f t="shared" ref="C626:H626" si="183">SUM(C627)</f>
        <v>71.762508</v>
      </c>
      <c r="D626" s="395">
        <f t="shared" si="183"/>
        <v>2</v>
      </c>
      <c r="E626" s="396">
        <f t="shared" si="183"/>
        <v>69.762508</v>
      </c>
      <c r="F626" s="395">
        <f t="shared" si="183"/>
        <v>0</v>
      </c>
      <c r="G626" s="399">
        <f t="shared" si="183"/>
        <v>0</v>
      </c>
      <c r="H626" s="397">
        <f t="shared" si="183"/>
        <v>69.762508</v>
      </c>
      <c r="I626" s="371"/>
    </row>
    <row r="627" s="269" customFormat="1" spans="1:9">
      <c r="A627" s="452" t="s">
        <v>1423</v>
      </c>
      <c r="B627" s="453" t="s">
        <v>1424</v>
      </c>
      <c r="C627" s="395">
        <f t="shared" ref="C627:H627" si="184">SUM(C628:C632)</f>
        <v>71.762508</v>
      </c>
      <c r="D627" s="395">
        <f t="shared" si="184"/>
        <v>2</v>
      </c>
      <c r="E627" s="396">
        <f t="shared" si="184"/>
        <v>69.762508</v>
      </c>
      <c r="F627" s="395">
        <f t="shared" si="184"/>
        <v>0</v>
      </c>
      <c r="G627" s="399">
        <f t="shared" si="184"/>
        <v>0</v>
      </c>
      <c r="H627" s="397">
        <f t="shared" si="184"/>
        <v>69.762508</v>
      </c>
      <c r="I627" s="461"/>
    </row>
    <row r="628" s="269" customFormat="1" ht="27" spans="1:9">
      <c r="A628" s="438" t="s">
        <v>1425</v>
      </c>
      <c r="B628" s="447" t="s">
        <v>1426</v>
      </c>
      <c r="C628" s="395">
        <f>SUM(D628:E628)</f>
        <v>2</v>
      </c>
      <c r="D628" s="395">
        <v>2</v>
      </c>
      <c r="E628" s="396">
        <f>SUM(F628:H628)</f>
        <v>0</v>
      </c>
      <c r="F628" s="395"/>
      <c r="G628" s="399"/>
      <c r="H628" s="397"/>
      <c r="I628" s="371"/>
    </row>
    <row r="629" s="352" customFormat="1" spans="1:9">
      <c r="A629" s="438" t="s">
        <v>1427</v>
      </c>
      <c r="B629" s="447" t="s">
        <v>1428</v>
      </c>
      <c r="C629" s="395">
        <f t="shared" ref="C629:C637" si="185">SUM(D629:E629)</f>
        <v>0</v>
      </c>
      <c r="D629" s="395">
        <f>SUM(D630:D639)</f>
        <v>0</v>
      </c>
      <c r="E629" s="396">
        <f t="shared" ref="E629:E637" si="186">SUM(F629:H629)</f>
        <v>0</v>
      </c>
      <c r="F629" s="395"/>
      <c r="G629" s="399"/>
      <c r="H629" s="397"/>
      <c r="I629" s="371"/>
    </row>
    <row r="630" ht="27" spans="1:9">
      <c r="A630" s="438">
        <v>2330432</v>
      </c>
      <c r="B630" s="447" t="s">
        <v>1429</v>
      </c>
      <c r="C630" s="395">
        <f t="shared" si="185"/>
        <v>16.5</v>
      </c>
      <c r="D630" s="395">
        <f>SUM(D631:D640)</f>
        <v>0</v>
      </c>
      <c r="E630" s="396">
        <f t="shared" si="186"/>
        <v>16.5</v>
      </c>
      <c r="F630" s="395"/>
      <c r="G630" s="399"/>
      <c r="H630" s="397">
        <v>16.5</v>
      </c>
      <c r="I630" s="371"/>
    </row>
    <row r="631" ht="13.5" spans="1:9">
      <c r="A631" s="438">
        <v>2330433</v>
      </c>
      <c r="B631" s="447" t="s">
        <v>1430</v>
      </c>
      <c r="C631" s="395">
        <f t="shared" si="185"/>
        <v>16.5</v>
      </c>
      <c r="D631" s="395">
        <f>SUM(D632:D641)</f>
        <v>0</v>
      </c>
      <c r="E631" s="396">
        <f t="shared" si="186"/>
        <v>16.5</v>
      </c>
      <c r="F631" s="395"/>
      <c r="G631" s="399"/>
      <c r="H631" s="397">
        <v>16.5</v>
      </c>
      <c r="I631" s="371"/>
    </row>
    <row r="632" ht="27" spans="1:9">
      <c r="A632" s="438">
        <v>2330498</v>
      </c>
      <c r="B632" s="447" t="s">
        <v>1431</v>
      </c>
      <c r="C632" s="395">
        <f t="shared" si="185"/>
        <v>36.762508</v>
      </c>
      <c r="D632" s="395">
        <f>SUM(D638:D642)</f>
        <v>0</v>
      </c>
      <c r="E632" s="396">
        <f t="shared" si="186"/>
        <v>36.762508</v>
      </c>
      <c r="F632" s="395"/>
      <c r="G632" s="399"/>
      <c r="H632" s="397">
        <v>36.762508</v>
      </c>
      <c r="I632" s="371"/>
    </row>
    <row r="633" s="269" customFormat="1" spans="1:16383">
      <c r="A633" s="447">
        <v>234</v>
      </c>
      <c r="B633" s="447" t="s">
        <v>1432</v>
      </c>
      <c r="C633" s="395">
        <f>SUM(C634:C637)</f>
        <v>25963</v>
      </c>
      <c r="D633" s="395">
        <f t="shared" ref="C633:H633" si="187">SUM(D634:D637)</f>
        <v>0</v>
      </c>
      <c r="E633" s="396">
        <f t="shared" si="187"/>
        <v>25963</v>
      </c>
      <c r="F633" s="395"/>
      <c r="G633" s="399">
        <f t="shared" si="187"/>
        <v>0</v>
      </c>
      <c r="H633" s="397">
        <v>25963</v>
      </c>
      <c r="I633" s="447"/>
      <c r="K633" s="462"/>
      <c r="L633" s="462"/>
      <c r="M633" s="462"/>
      <c r="N633" s="462"/>
      <c r="O633" s="462"/>
      <c r="P633" s="462"/>
      <c r="Q633" s="462"/>
      <c r="R633" s="462"/>
      <c r="S633" s="462"/>
      <c r="T633" s="462"/>
      <c r="U633" s="462"/>
      <c r="V633" s="462"/>
      <c r="W633" s="462"/>
      <c r="X633" s="462"/>
      <c r="Y633" s="462"/>
      <c r="Z633" s="462"/>
      <c r="AA633" s="462"/>
      <c r="AB633" s="462"/>
      <c r="AC633" s="462"/>
      <c r="AD633" s="462"/>
      <c r="AE633" s="462"/>
      <c r="AF633" s="462"/>
      <c r="AG633" s="462"/>
      <c r="AH633" s="462"/>
      <c r="AI633" s="462"/>
      <c r="AJ633" s="462"/>
      <c r="AK633" s="462"/>
      <c r="AL633" s="462"/>
      <c r="AM633" s="462"/>
      <c r="AN633" s="462"/>
      <c r="AO633" s="462"/>
      <c r="AP633" s="462"/>
      <c r="AQ633" s="462"/>
      <c r="AR633" s="462"/>
      <c r="AS633" s="462"/>
      <c r="AT633" s="462"/>
      <c r="AU633" s="462"/>
      <c r="AV633" s="462"/>
      <c r="AW633" s="462"/>
      <c r="AX633" s="462"/>
      <c r="AY633" s="462"/>
      <c r="AZ633" s="462"/>
      <c r="BA633" s="462"/>
      <c r="BB633" s="462"/>
      <c r="BC633" s="462"/>
      <c r="BD633" s="462"/>
      <c r="BE633" s="462"/>
      <c r="BF633" s="462"/>
      <c r="BG633" s="462"/>
      <c r="BH633" s="462"/>
      <c r="BI633" s="462"/>
      <c r="BJ633" s="462"/>
      <c r="BK633" s="462"/>
      <c r="BL633" s="462"/>
      <c r="BM633" s="462"/>
      <c r="BN633" s="462"/>
      <c r="BO633" s="462"/>
      <c r="BP633" s="462"/>
      <c r="BQ633" s="462"/>
      <c r="BR633" s="462"/>
      <c r="BS633" s="462"/>
      <c r="BT633" s="462"/>
      <c r="BU633" s="462"/>
      <c r="BV633" s="462"/>
      <c r="BW633" s="462"/>
      <c r="BX633" s="462"/>
      <c r="BY633" s="462"/>
      <c r="BZ633" s="462"/>
      <c r="CA633" s="462"/>
      <c r="CB633" s="462"/>
      <c r="CC633" s="462"/>
      <c r="CD633" s="462"/>
      <c r="CE633" s="462"/>
      <c r="CF633" s="462"/>
      <c r="CG633" s="462"/>
      <c r="CH633" s="462"/>
      <c r="CI633" s="462"/>
      <c r="CJ633" s="462"/>
      <c r="CK633" s="462"/>
      <c r="CL633" s="462"/>
      <c r="CM633" s="462"/>
      <c r="CN633" s="462"/>
      <c r="CO633" s="462"/>
      <c r="CP633" s="462"/>
      <c r="CQ633" s="462"/>
      <c r="CR633" s="462"/>
      <c r="CS633" s="462"/>
      <c r="CT633" s="462"/>
      <c r="CU633" s="462"/>
      <c r="CV633" s="462"/>
      <c r="CW633" s="462"/>
      <c r="CX633" s="462"/>
      <c r="CY633" s="462"/>
      <c r="CZ633" s="462"/>
      <c r="DA633" s="462"/>
      <c r="DB633" s="462"/>
      <c r="DC633" s="462"/>
      <c r="DD633" s="462"/>
      <c r="DE633" s="462"/>
      <c r="DF633" s="462"/>
      <c r="DG633" s="462"/>
      <c r="DH633" s="462"/>
      <c r="DI633" s="462"/>
      <c r="DJ633" s="462"/>
      <c r="DK633" s="462"/>
      <c r="DL633" s="462"/>
      <c r="DM633" s="462"/>
      <c r="DN633" s="462"/>
      <c r="DO633" s="462"/>
      <c r="DP633" s="462"/>
      <c r="DQ633" s="462"/>
      <c r="DR633" s="462"/>
      <c r="DS633" s="462"/>
      <c r="DT633" s="462"/>
      <c r="DU633" s="462"/>
      <c r="DV633" s="462"/>
      <c r="DW633" s="462"/>
      <c r="DX633" s="462"/>
      <c r="DY633" s="462"/>
      <c r="DZ633" s="462"/>
      <c r="EA633" s="462"/>
      <c r="EB633" s="462"/>
      <c r="EC633" s="462"/>
      <c r="ED633" s="462"/>
      <c r="EE633" s="462"/>
      <c r="EF633" s="462"/>
      <c r="EG633" s="462"/>
      <c r="EH633" s="462"/>
      <c r="EI633" s="462"/>
      <c r="EJ633" s="462"/>
      <c r="EK633" s="462"/>
      <c r="EL633" s="462"/>
      <c r="EM633" s="462"/>
      <c r="EN633" s="462"/>
      <c r="EO633" s="462"/>
      <c r="EP633" s="462"/>
      <c r="EQ633" s="462"/>
      <c r="ER633" s="462"/>
      <c r="ES633" s="462"/>
      <c r="ET633" s="462"/>
      <c r="EU633" s="462"/>
      <c r="EV633" s="462"/>
      <c r="EW633" s="462"/>
      <c r="EX633" s="462"/>
      <c r="EY633" s="462"/>
      <c r="EZ633" s="462"/>
      <c r="FA633" s="462"/>
      <c r="FB633" s="462"/>
      <c r="FC633" s="462"/>
      <c r="FD633" s="462"/>
      <c r="FE633" s="462"/>
      <c r="FF633" s="462"/>
      <c r="FG633" s="462"/>
      <c r="FH633" s="462"/>
      <c r="FI633" s="462"/>
      <c r="FJ633" s="462"/>
      <c r="FK633" s="462"/>
      <c r="FL633" s="462"/>
      <c r="FM633" s="462"/>
      <c r="FN633" s="462"/>
      <c r="FO633" s="462"/>
      <c r="FP633" s="462"/>
      <c r="FQ633" s="462"/>
      <c r="FR633" s="462"/>
      <c r="FS633" s="462"/>
      <c r="FT633" s="462"/>
      <c r="FU633" s="462"/>
      <c r="FV633" s="462"/>
      <c r="FW633" s="462"/>
      <c r="FX633" s="462"/>
      <c r="FY633" s="462"/>
      <c r="FZ633" s="462"/>
      <c r="GA633" s="462"/>
      <c r="GB633" s="462"/>
      <c r="GC633" s="462"/>
      <c r="GD633" s="462"/>
      <c r="GE633" s="462"/>
      <c r="GF633" s="462"/>
      <c r="GG633" s="462"/>
      <c r="GH633" s="462"/>
      <c r="GI633" s="462"/>
      <c r="GJ633" s="462"/>
      <c r="GK633" s="462"/>
      <c r="GL633" s="462"/>
      <c r="GM633" s="462"/>
      <c r="GN633" s="462"/>
      <c r="GO633" s="462"/>
      <c r="GP633" s="462"/>
      <c r="GQ633" s="462"/>
      <c r="GR633" s="462"/>
      <c r="GS633" s="462"/>
      <c r="GT633" s="462"/>
      <c r="GU633" s="462"/>
      <c r="GV633" s="462"/>
      <c r="GW633" s="462"/>
      <c r="GX633" s="462"/>
      <c r="GY633" s="462"/>
      <c r="GZ633" s="462"/>
      <c r="HA633" s="462"/>
      <c r="HB633" s="462"/>
      <c r="HC633" s="462"/>
      <c r="HD633" s="462"/>
      <c r="HE633" s="462"/>
      <c r="HF633" s="462"/>
      <c r="HG633" s="462"/>
      <c r="HH633" s="462"/>
      <c r="HI633" s="462"/>
      <c r="HJ633" s="462"/>
      <c r="HK633" s="462"/>
      <c r="HL633" s="462"/>
      <c r="HM633" s="462"/>
      <c r="HN633" s="462"/>
      <c r="HO633" s="462"/>
      <c r="HP633" s="462"/>
      <c r="HQ633" s="462"/>
      <c r="HR633" s="462"/>
      <c r="HS633" s="462"/>
      <c r="HT633" s="462"/>
      <c r="HU633" s="462"/>
      <c r="HV633" s="462"/>
      <c r="HW633" s="462"/>
      <c r="HX633" s="462"/>
      <c r="HY633" s="462"/>
      <c r="HZ633" s="462"/>
      <c r="IA633" s="462"/>
      <c r="IB633" s="462"/>
      <c r="IC633" s="462"/>
      <c r="ID633" s="462"/>
      <c r="IE633" s="462"/>
      <c r="IF633" s="462"/>
      <c r="IG633" s="462"/>
      <c r="IH633" s="462"/>
      <c r="II633" s="462"/>
      <c r="IJ633" s="462"/>
      <c r="IK633" s="462"/>
      <c r="IL633" s="462"/>
      <c r="IM633" s="462"/>
      <c r="IN633" s="462"/>
      <c r="IO633" s="462"/>
      <c r="IP633" s="462"/>
      <c r="IQ633" s="462"/>
      <c r="IR633" s="462"/>
      <c r="IS633" s="462"/>
      <c r="IT633" s="462"/>
      <c r="IU633" s="462"/>
      <c r="IV633" s="462"/>
      <c r="IW633" s="462"/>
      <c r="IX633" s="462"/>
      <c r="IY633" s="462"/>
      <c r="IZ633" s="462"/>
      <c r="JA633" s="462"/>
      <c r="JB633" s="462"/>
      <c r="JC633" s="462"/>
      <c r="JD633" s="462"/>
      <c r="JE633" s="462"/>
      <c r="JF633" s="462"/>
      <c r="JG633" s="462"/>
      <c r="JH633" s="462"/>
      <c r="JI633" s="462"/>
      <c r="JJ633" s="462"/>
      <c r="JK633" s="462"/>
      <c r="JL633" s="462"/>
      <c r="JM633" s="462"/>
      <c r="JN633" s="462"/>
      <c r="JO633" s="462"/>
      <c r="JP633" s="462"/>
      <c r="JQ633" s="462"/>
      <c r="JR633" s="462"/>
      <c r="JS633" s="462"/>
      <c r="JT633" s="462"/>
      <c r="JU633" s="462"/>
      <c r="JV633" s="462"/>
      <c r="JW633" s="462"/>
      <c r="JX633" s="462"/>
      <c r="JY633" s="462"/>
      <c r="JZ633" s="462"/>
      <c r="KA633" s="462"/>
      <c r="KB633" s="462"/>
      <c r="KC633" s="462"/>
      <c r="KD633" s="462"/>
      <c r="KE633" s="462"/>
      <c r="KF633" s="462"/>
      <c r="KG633" s="462"/>
      <c r="KH633" s="462"/>
      <c r="KI633" s="462"/>
      <c r="KJ633" s="462"/>
      <c r="KK633" s="462"/>
      <c r="KL633" s="462"/>
      <c r="KM633" s="462"/>
      <c r="KN633" s="462"/>
      <c r="KO633" s="462"/>
      <c r="KP633" s="462"/>
      <c r="KQ633" s="462"/>
      <c r="KR633" s="462"/>
      <c r="KS633" s="462"/>
      <c r="KT633" s="462"/>
      <c r="KU633" s="462"/>
      <c r="KV633" s="462"/>
      <c r="KW633" s="462"/>
      <c r="KX633" s="462"/>
      <c r="KY633" s="462"/>
      <c r="KZ633" s="462"/>
      <c r="LA633" s="462"/>
      <c r="LB633" s="462"/>
      <c r="LC633" s="462"/>
      <c r="LD633" s="462"/>
      <c r="LE633" s="462"/>
      <c r="LF633" s="462"/>
      <c r="LG633" s="462"/>
      <c r="LH633" s="462"/>
      <c r="LI633" s="462"/>
      <c r="LJ633" s="462"/>
      <c r="LK633" s="462"/>
      <c r="LL633" s="462"/>
      <c r="LM633" s="462"/>
      <c r="LN633" s="462"/>
      <c r="LO633" s="462"/>
      <c r="LP633" s="462"/>
      <c r="LQ633" s="462"/>
      <c r="LR633" s="462"/>
      <c r="LS633" s="462"/>
      <c r="LT633" s="462"/>
      <c r="LU633" s="462"/>
      <c r="LV633" s="462"/>
      <c r="LW633" s="462"/>
      <c r="LX633" s="462"/>
      <c r="LY633" s="462"/>
      <c r="LZ633" s="462"/>
      <c r="MA633" s="462"/>
      <c r="MB633" s="462"/>
      <c r="MC633" s="462"/>
      <c r="MD633" s="462"/>
      <c r="ME633" s="462"/>
      <c r="MF633" s="462"/>
      <c r="MG633" s="462"/>
      <c r="MH633" s="462"/>
      <c r="MI633" s="462"/>
      <c r="MJ633" s="462"/>
      <c r="MK633" s="462"/>
      <c r="ML633" s="462"/>
      <c r="MM633" s="462"/>
      <c r="MN633" s="462"/>
      <c r="MO633" s="462"/>
      <c r="MP633" s="462"/>
      <c r="MQ633" s="462"/>
      <c r="MR633" s="462"/>
      <c r="MS633" s="462"/>
      <c r="MT633" s="462"/>
      <c r="MU633" s="462"/>
      <c r="MV633" s="462"/>
      <c r="MW633" s="462"/>
      <c r="MX633" s="462"/>
      <c r="MY633" s="462"/>
      <c r="MZ633" s="462"/>
      <c r="NA633" s="462"/>
      <c r="NB633" s="462"/>
      <c r="NC633" s="462"/>
      <c r="ND633" s="462"/>
      <c r="NE633" s="462"/>
      <c r="NF633" s="462"/>
      <c r="NG633" s="462"/>
      <c r="NH633" s="462"/>
      <c r="NI633" s="462"/>
      <c r="NJ633" s="462"/>
      <c r="NK633" s="462"/>
      <c r="NL633" s="462"/>
      <c r="NM633" s="462"/>
      <c r="NN633" s="462"/>
      <c r="NO633" s="462"/>
      <c r="NP633" s="462"/>
      <c r="NQ633" s="462"/>
      <c r="NR633" s="462"/>
      <c r="NS633" s="462"/>
      <c r="NT633" s="462"/>
      <c r="NU633" s="462"/>
      <c r="NV633" s="462"/>
      <c r="NW633" s="462"/>
      <c r="NX633" s="462"/>
      <c r="NY633" s="462"/>
      <c r="NZ633" s="462"/>
      <c r="OA633" s="462"/>
      <c r="OB633" s="462"/>
      <c r="OC633" s="462"/>
      <c r="OD633" s="462"/>
      <c r="OE633" s="462"/>
      <c r="OF633" s="462"/>
      <c r="OG633" s="462"/>
      <c r="OH633" s="462"/>
      <c r="OI633" s="462"/>
      <c r="OJ633" s="462"/>
      <c r="OK633" s="462"/>
      <c r="OL633" s="462"/>
      <c r="OM633" s="462"/>
      <c r="ON633" s="462"/>
      <c r="OO633" s="462"/>
      <c r="OP633" s="462"/>
      <c r="OQ633" s="462"/>
      <c r="OR633" s="462"/>
      <c r="OS633" s="462"/>
      <c r="OT633" s="462"/>
      <c r="OU633" s="462"/>
      <c r="OV633" s="462"/>
      <c r="OW633" s="462"/>
      <c r="OX633" s="462"/>
      <c r="OY633" s="462"/>
      <c r="OZ633" s="462"/>
      <c r="PA633" s="462"/>
      <c r="PB633" s="462"/>
      <c r="PC633" s="462"/>
      <c r="PD633" s="462"/>
      <c r="PE633" s="462"/>
      <c r="PF633" s="462"/>
      <c r="PG633" s="462"/>
      <c r="PH633" s="462"/>
      <c r="PI633" s="462"/>
      <c r="PJ633" s="462"/>
      <c r="PK633" s="462"/>
      <c r="PL633" s="462"/>
      <c r="PM633" s="462"/>
      <c r="PN633" s="462"/>
      <c r="PO633" s="462"/>
      <c r="PP633" s="462"/>
      <c r="PQ633" s="462"/>
      <c r="PR633" s="462"/>
      <c r="PS633" s="462"/>
      <c r="PT633" s="462"/>
      <c r="PU633" s="462"/>
      <c r="PV633" s="462"/>
      <c r="PW633" s="462"/>
      <c r="PX633" s="462"/>
      <c r="PY633" s="462"/>
      <c r="PZ633" s="462"/>
      <c r="QA633" s="462"/>
      <c r="QB633" s="462"/>
      <c r="QC633" s="462"/>
      <c r="QD633" s="462"/>
      <c r="QE633" s="462"/>
      <c r="QF633" s="462"/>
      <c r="QG633" s="462"/>
      <c r="QH633" s="462"/>
      <c r="QI633" s="462"/>
      <c r="QJ633" s="462"/>
      <c r="QK633" s="462"/>
      <c r="QL633" s="462"/>
      <c r="QM633" s="462"/>
      <c r="QN633" s="462"/>
      <c r="QO633" s="462"/>
      <c r="QP633" s="462"/>
      <c r="QQ633" s="462"/>
      <c r="QR633" s="462"/>
      <c r="QS633" s="462"/>
      <c r="QT633" s="462"/>
      <c r="QU633" s="462"/>
      <c r="QV633" s="462"/>
      <c r="QW633" s="462"/>
      <c r="QX633" s="462"/>
      <c r="QY633" s="462"/>
      <c r="QZ633" s="462"/>
      <c r="RA633" s="462"/>
      <c r="RB633" s="462"/>
      <c r="RC633" s="462"/>
      <c r="RD633" s="462"/>
      <c r="RE633" s="462"/>
      <c r="RF633" s="462"/>
      <c r="RG633" s="462"/>
      <c r="RH633" s="462"/>
      <c r="RI633" s="462"/>
      <c r="RJ633" s="462"/>
      <c r="RK633" s="462"/>
      <c r="RL633" s="462"/>
      <c r="RM633" s="462"/>
      <c r="RN633" s="462"/>
      <c r="RO633" s="462"/>
      <c r="RP633" s="462"/>
      <c r="RQ633" s="462"/>
      <c r="RR633" s="462"/>
      <c r="RS633" s="462"/>
      <c r="RT633" s="462"/>
      <c r="RU633" s="462"/>
      <c r="RV633" s="462"/>
      <c r="RW633" s="462"/>
      <c r="RX633" s="462"/>
      <c r="RY633" s="462"/>
      <c r="RZ633" s="462"/>
      <c r="SA633" s="462"/>
      <c r="SB633" s="462"/>
      <c r="SC633" s="462"/>
      <c r="SD633" s="462"/>
      <c r="SE633" s="462"/>
      <c r="SF633" s="462"/>
      <c r="SG633" s="462"/>
      <c r="SH633" s="462"/>
      <c r="SI633" s="462"/>
      <c r="SJ633" s="462"/>
      <c r="SK633" s="462"/>
      <c r="SL633" s="462"/>
      <c r="SM633" s="462"/>
      <c r="SN633" s="462"/>
      <c r="SO633" s="462"/>
      <c r="SP633" s="462"/>
      <c r="SQ633" s="462"/>
      <c r="SR633" s="462"/>
      <c r="SS633" s="462"/>
      <c r="ST633" s="462"/>
      <c r="SU633" s="462"/>
      <c r="SV633" s="462"/>
      <c r="SW633" s="462"/>
      <c r="SX633" s="462"/>
      <c r="SY633" s="462"/>
      <c r="SZ633" s="462"/>
      <c r="TA633" s="462"/>
      <c r="TB633" s="462"/>
      <c r="TC633" s="462"/>
      <c r="TD633" s="462"/>
      <c r="TE633" s="462"/>
      <c r="TF633" s="462"/>
      <c r="TG633" s="462"/>
      <c r="TH633" s="462"/>
      <c r="TI633" s="462"/>
      <c r="TJ633" s="462"/>
      <c r="TK633" s="462"/>
      <c r="TL633" s="462"/>
      <c r="TM633" s="462"/>
      <c r="TN633" s="462"/>
      <c r="TO633" s="462"/>
      <c r="TP633" s="462"/>
      <c r="TQ633" s="462"/>
      <c r="TR633" s="462"/>
      <c r="TS633" s="462"/>
      <c r="TT633" s="462"/>
      <c r="TU633" s="462"/>
      <c r="TV633" s="462"/>
      <c r="TW633" s="462"/>
      <c r="TX633" s="462"/>
      <c r="TY633" s="462"/>
      <c r="TZ633" s="462"/>
      <c r="UA633" s="462"/>
      <c r="UB633" s="462"/>
      <c r="UC633" s="462"/>
      <c r="UD633" s="462"/>
      <c r="UE633" s="462"/>
      <c r="UF633" s="462"/>
      <c r="UG633" s="462"/>
      <c r="UH633" s="462"/>
      <c r="UI633" s="462"/>
      <c r="UJ633" s="462"/>
      <c r="UK633" s="462"/>
      <c r="UL633" s="462"/>
      <c r="UM633" s="462"/>
      <c r="UN633" s="462"/>
      <c r="UO633" s="462"/>
      <c r="UP633" s="462"/>
      <c r="UQ633" s="462"/>
      <c r="UR633" s="462"/>
      <c r="US633" s="462"/>
      <c r="UT633" s="462"/>
      <c r="UU633" s="462"/>
      <c r="UV633" s="462"/>
      <c r="UW633" s="462"/>
      <c r="UX633" s="462"/>
      <c r="UY633" s="462"/>
      <c r="UZ633" s="462"/>
      <c r="VA633" s="462"/>
      <c r="VB633" s="462"/>
      <c r="VC633" s="462"/>
      <c r="VD633" s="462"/>
      <c r="VE633" s="462"/>
      <c r="VF633" s="462"/>
      <c r="VG633" s="462"/>
      <c r="VH633" s="462"/>
      <c r="VI633" s="462"/>
      <c r="VJ633" s="462"/>
      <c r="VK633" s="462"/>
      <c r="VL633" s="462"/>
      <c r="VM633" s="462"/>
      <c r="VN633" s="462"/>
      <c r="VO633" s="462"/>
      <c r="VP633" s="462"/>
      <c r="VQ633" s="462"/>
      <c r="VR633" s="462"/>
      <c r="VS633" s="462"/>
      <c r="VT633" s="462"/>
      <c r="VU633" s="462"/>
      <c r="VV633" s="462"/>
      <c r="VW633" s="462"/>
      <c r="VX633" s="462"/>
      <c r="VY633" s="462"/>
      <c r="VZ633" s="462"/>
      <c r="WA633" s="462"/>
      <c r="WB633" s="462"/>
      <c r="WC633" s="462"/>
      <c r="WD633" s="462"/>
      <c r="WE633" s="462"/>
      <c r="WF633" s="462"/>
      <c r="WG633" s="462"/>
      <c r="WH633" s="462"/>
      <c r="WI633" s="462"/>
      <c r="WJ633" s="462"/>
      <c r="WK633" s="462"/>
      <c r="WL633" s="462"/>
      <c r="WM633" s="462"/>
      <c r="WN633" s="462"/>
      <c r="WO633" s="462"/>
      <c r="WP633" s="462"/>
      <c r="WQ633" s="462"/>
      <c r="WR633" s="462"/>
      <c r="WS633" s="462"/>
      <c r="WT633" s="462"/>
      <c r="WU633" s="462"/>
      <c r="WV633" s="462"/>
      <c r="WW633" s="462"/>
      <c r="WX633" s="462"/>
      <c r="WY633" s="462"/>
      <c r="WZ633" s="462"/>
      <c r="XA633" s="462"/>
      <c r="XB633" s="462"/>
      <c r="XC633" s="462"/>
      <c r="XD633" s="462"/>
      <c r="XE633" s="462"/>
      <c r="XF633" s="462"/>
      <c r="XG633" s="462"/>
      <c r="XH633" s="462"/>
      <c r="XI633" s="462"/>
      <c r="XJ633" s="462"/>
      <c r="XK633" s="462"/>
      <c r="XL633" s="462"/>
      <c r="XM633" s="462"/>
      <c r="XN633" s="462"/>
      <c r="XO633" s="462"/>
      <c r="XP633" s="462"/>
      <c r="XQ633" s="462"/>
      <c r="XR633" s="462"/>
      <c r="XS633" s="462"/>
      <c r="XT633" s="462"/>
      <c r="XU633" s="462"/>
      <c r="XV633" s="462"/>
      <c r="XW633" s="462"/>
      <c r="XX633" s="462"/>
      <c r="XY633" s="462"/>
      <c r="XZ633" s="462"/>
      <c r="YA633" s="462"/>
      <c r="YB633" s="462"/>
      <c r="YC633" s="462"/>
      <c r="YD633" s="462"/>
      <c r="YE633" s="462"/>
      <c r="YF633" s="462"/>
      <c r="YG633" s="462"/>
      <c r="YH633" s="462"/>
      <c r="YI633" s="462"/>
      <c r="YJ633" s="462"/>
      <c r="YK633" s="462"/>
      <c r="YL633" s="462"/>
      <c r="YM633" s="462"/>
      <c r="YN633" s="462"/>
      <c r="YO633" s="462"/>
      <c r="YP633" s="462"/>
      <c r="YQ633" s="462"/>
      <c r="YR633" s="462"/>
      <c r="YS633" s="462"/>
      <c r="YT633" s="462"/>
      <c r="YU633" s="462"/>
      <c r="YV633" s="462"/>
      <c r="YW633" s="462"/>
      <c r="YX633" s="462"/>
      <c r="YY633" s="462"/>
      <c r="YZ633" s="462"/>
      <c r="ZA633" s="462"/>
      <c r="ZB633" s="462"/>
      <c r="ZC633" s="462"/>
      <c r="ZD633" s="462"/>
      <c r="ZE633" s="462"/>
      <c r="ZF633" s="462"/>
      <c r="ZG633" s="462"/>
      <c r="ZH633" s="462"/>
      <c r="ZI633" s="462"/>
      <c r="ZJ633" s="462"/>
      <c r="ZK633" s="462"/>
      <c r="ZL633" s="462"/>
      <c r="ZM633" s="462"/>
      <c r="ZN633" s="462"/>
      <c r="ZO633" s="462"/>
      <c r="ZP633" s="462"/>
      <c r="ZQ633" s="462"/>
      <c r="ZR633" s="462"/>
      <c r="ZS633" s="462"/>
      <c r="ZT633" s="462"/>
      <c r="ZU633" s="462"/>
      <c r="ZV633" s="462"/>
      <c r="ZW633" s="462"/>
      <c r="ZX633" s="462"/>
      <c r="ZY633" s="462"/>
      <c r="ZZ633" s="462"/>
      <c r="AAA633" s="462"/>
      <c r="AAB633" s="462"/>
      <c r="AAC633" s="462"/>
      <c r="AAD633" s="462"/>
      <c r="AAE633" s="462"/>
      <c r="AAF633" s="462"/>
      <c r="AAG633" s="462"/>
      <c r="AAH633" s="462"/>
      <c r="AAI633" s="462"/>
      <c r="AAJ633" s="462"/>
      <c r="AAK633" s="462"/>
      <c r="AAL633" s="462"/>
      <c r="AAM633" s="462"/>
      <c r="AAN633" s="462"/>
      <c r="AAO633" s="462"/>
      <c r="AAP633" s="462"/>
      <c r="AAQ633" s="462"/>
      <c r="AAR633" s="462"/>
      <c r="AAS633" s="462"/>
      <c r="AAT633" s="462"/>
      <c r="AAU633" s="462"/>
      <c r="AAV633" s="462"/>
      <c r="AAW633" s="462"/>
      <c r="AAX633" s="462"/>
      <c r="AAY633" s="462"/>
      <c r="AAZ633" s="462"/>
      <c r="ABA633" s="462"/>
      <c r="ABB633" s="462"/>
      <c r="ABC633" s="462"/>
      <c r="ABD633" s="462"/>
      <c r="ABE633" s="462"/>
      <c r="ABF633" s="462"/>
      <c r="ABG633" s="462"/>
      <c r="ABH633" s="462"/>
      <c r="ABI633" s="462"/>
      <c r="ABJ633" s="462"/>
      <c r="ABK633" s="462"/>
      <c r="ABL633" s="462"/>
      <c r="ABM633" s="462"/>
      <c r="ABN633" s="462"/>
      <c r="ABO633" s="462"/>
      <c r="ABP633" s="462"/>
      <c r="ABQ633" s="462"/>
      <c r="ABR633" s="462"/>
      <c r="ABS633" s="462"/>
      <c r="ABT633" s="462"/>
      <c r="ABU633" s="462"/>
      <c r="ABV633" s="462"/>
      <c r="ABW633" s="462"/>
      <c r="ABX633" s="462"/>
      <c r="ABY633" s="462"/>
      <c r="ABZ633" s="462"/>
      <c r="ACA633" s="462"/>
      <c r="ACB633" s="462"/>
      <c r="ACC633" s="462"/>
      <c r="ACD633" s="462"/>
      <c r="ACE633" s="462"/>
      <c r="ACF633" s="462"/>
      <c r="ACG633" s="462"/>
      <c r="ACH633" s="462"/>
      <c r="ACI633" s="462"/>
      <c r="ACJ633" s="462"/>
      <c r="ACK633" s="462"/>
      <c r="ACL633" s="462"/>
      <c r="ACM633" s="462"/>
      <c r="ACN633" s="462"/>
      <c r="ACO633" s="462"/>
      <c r="ACP633" s="462"/>
      <c r="ACQ633" s="462"/>
      <c r="ACR633" s="462"/>
      <c r="ACS633" s="462"/>
      <c r="ACT633" s="462"/>
      <c r="ACU633" s="462"/>
      <c r="ACV633" s="462"/>
      <c r="ACW633" s="462"/>
      <c r="ACX633" s="462"/>
      <c r="ACY633" s="462"/>
      <c r="ACZ633" s="462"/>
      <c r="ADA633" s="462"/>
      <c r="ADB633" s="462"/>
      <c r="ADC633" s="462"/>
      <c r="ADD633" s="462"/>
      <c r="ADE633" s="462"/>
      <c r="ADF633" s="462"/>
      <c r="ADG633" s="462"/>
      <c r="ADH633" s="462"/>
      <c r="ADI633" s="462"/>
      <c r="ADJ633" s="462"/>
      <c r="ADK633" s="462"/>
      <c r="ADL633" s="462"/>
      <c r="ADM633" s="462"/>
      <c r="ADN633" s="462"/>
      <c r="ADO633" s="462"/>
      <c r="ADP633" s="462"/>
      <c r="ADQ633" s="462"/>
      <c r="ADR633" s="462"/>
      <c r="ADS633" s="462"/>
      <c r="ADT633" s="462"/>
      <c r="ADU633" s="462"/>
      <c r="ADV633" s="462"/>
      <c r="ADW633" s="462"/>
      <c r="ADX633" s="462"/>
      <c r="ADY633" s="462"/>
      <c r="ADZ633" s="462"/>
      <c r="AEA633" s="462"/>
      <c r="AEB633" s="462"/>
      <c r="AEC633" s="462"/>
      <c r="AED633" s="462"/>
      <c r="AEE633" s="462"/>
      <c r="AEF633" s="462"/>
      <c r="AEG633" s="462"/>
      <c r="AEH633" s="462"/>
      <c r="AEI633" s="462"/>
      <c r="AEJ633" s="462"/>
      <c r="AEK633" s="462"/>
      <c r="AEL633" s="462"/>
      <c r="AEM633" s="462"/>
      <c r="AEN633" s="462"/>
      <c r="AEO633" s="462"/>
      <c r="AEP633" s="462"/>
      <c r="AEQ633" s="462"/>
      <c r="AER633" s="462"/>
      <c r="AES633" s="462"/>
      <c r="AET633" s="462"/>
      <c r="AEU633" s="462"/>
      <c r="AEV633" s="462"/>
      <c r="AEW633" s="462"/>
      <c r="AEX633" s="462"/>
      <c r="AEY633" s="462"/>
      <c r="AEZ633" s="462"/>
      <c r="AFA633" s="462"/>
      <c r="AFB633" s="462"/>
      <c r="AFC633" s="462"/>
      <c r="AFD633" s="462"/>
      <c r="AFE633" s="462"/>
      <c r="AFF633" s="462"/>
      <c r="AFG633" s="462"/>
      <c r="AFH633" s="462"/>
      <c r="AFI633" s="462"/>
      <c r="AFJ633" s="462"/>
      <c r="AFK633" s="462"/>
      <c r="AFL633" s="462"/>
      <c r="AFM633" s="462"/>
      <c r="AFN633" s="462"/>
      <c r="AFO633" s="462"/>
      <c r="AFP633" s="462"/>
      <c r="AFQ633" s="462"/>
      <c r="AFR633" s="462"/>
      <c r="AFS633" s="462"/>
      <c r="AFT633" s="462"/>
      <c r="AFU633" s="462"/>
      <c r="AFV633" s="462"/>
      <c r="AFW633" s="462"/>
      <c r="AFX633" s="462"/>
      <c r="AFY633" s="462"/>
      <c r="AFZ633" s="462"/>
      <c r="AGA633" s="462"/>
      <c r="AGB633" s="462"/>
      <c r="AGC633" s="462"/>
      <c r="AGD633" s="462"/>
      <c r="AGE633" s="462"/>
      <c r="AGF633" s="462"/>
      <c r="AGG633" s="462"/>
      <c r="AGH633" s="462"/>
      <c r="AGI633" s="462"/>
      <c r="AGJ633" s="462"/>
      <c r="AGK633" s="462"/>
      <c r="AGL633" s="462"/>
      <c r="AGM633" s="462"/>
      <c r="AGN633" s="462"/>
      <c r="AGO633" s="462"/>
      <c r="AGP633" s="462"/>
      <c r="AGQ633" s="462"/>
      <c r="AGR633" s="462"/>
      <c r="AGS633" s="462"/>
      <c r="AGT633" s="462"/>
      <c r="AGU633" s="462"/>
      <c r="AGV633" s="462"/>
      <c r="AGW633" s="462"/>
      <c r="AGX633" s="462"/>
      <c r="AGY633" s="462"/>
      <c r="AGZ633" s="462"/>
      <c r="AHA633" s="462"/>
      <c r="AHB633" s="462"/>
      <c r="AHC633" s="462"/>
      <c r="AHD633" s="462"/>
      <c r="AHE633" s="462"/>
      <c r="AHF633" s="462"/>
      <c r="AHG633" s="462"/>
      <c r="AHH633" s="462"/>
      <c r="AHI633" s="462"/>
      <c r="AHJ633" s="462"/>
      <c r="AHK633" s="462"/>
      <c r="AHL633" s="462"/>
      <c r="AHM633" s="462"/>
      <c r="AHN633" s="462"/>
      <c r="AHO633" s="462"/>
      <c r="AHP633" s="462"/>
      <c r="AHQ633" s="462"/>
      <c r="AHR633" s="462"/>
      <c r="AHS633" s="462"/>
      <c r="AHT633" s="462"/>
      <c r="AHU633" s="462"/>
      <c r="AHV633" s="462"/>
      <c r="AHW633" s="462"/>
      <c r="AHX633" s="462"/>
      <c r="AHY633" s="462"/>
      <c r="AHZ633" s="462"/>
      <c r="AIA633" s="462"/>
      <c r="AIB633" s="462"/>
      <c r="AIC633" s="462"/>
      <c r="AID633" s="462"/>
      <c r="AIE633" s="462"/>
      <c r="AIF633" s="462"/>
      <c r="AIG633" s="462"/>
      <c r="AIH633" s="462"/>
      <c r="AII633" s="462"/>
      <c r="AIJ633" s="462"/>
      <c r="AIK633" s="462"/>
      <c r="AIL633" s="462"/>
      <c r="AIM633" s="462"/>
      <c r="AIN633" s="462"/>
      <c r="AIO633" s="462"/>
      <c r="AIP633" s="462"/>
      <c r="AIQ633" s="462"/>
      <c r="AIR633" s="462"/>
      <c r="AIS633" s="462"/>
      <c r="AIT633" s="462"/>
      <c r="AIU633" s="462"/>
      <c r="AIV633" s="462"/>
      <c r="AIW633" s="462"/>
      <c r="AIX633" s="462"/>
      <c r="AIY633" s="462"/>
      <c r="AIZ633" s="462"/>
      <c r="AJA633" s="462"/>
      <c r="AJB633" s="462"/>
      <c r="AJC633" s="462"/>
      <c r="AJD633" s="462"/>
      <c r="AJE633" s="462"/>
      <c r="AJF633" s="462"/>
      <c r="AJG633" s="462"/>
      <c r="AJH633" s="462"/>
      <c r="AJI633" s="462"/>
      <c r="AJJ633" s="462"/>
      <c r="AJK633" s="462"/>
      <c r="AJL633" s="462"/>
      <c r="AJM633" s="462"/>
      <c r="AJN633" s="462"/>
      <c r="AJO633" s="462"/>
      <c r="AJP633" s="462"/>
      <c r="AJQ633" s="462"/>
      <c r="AJR633" s="462"/>
      <c r="AJS633" s="462"/>
      <c r="AJT633" s="462"/>
      <c r="AJU633" s="462"/>
      <c r="AJV633" s="462"/>
      <c r="AJW633" s="462"/>
      <c r="AJX633" s="462"/>
      <c r="AJY633" s="462"/>
      <c r="AJZ633" s="462"/>
      <c r="AKA633" s="462"/>
      <c r="AKB633" s="462"/>
      <c r="AKC633" s="462"/>
      <c r="AKD633" s="462"/>
      <c r="AKE633" s="462"/>
      <c r="AKF633" s="462"/>
      <c r="AKG633" s="462"/>
      <c r="AKH633" s="462"/>
      <c r="AKI633" s="462"/>
      <c r="AKJ633" s="462"/>
      <c r="AKK633" s="462"/>
      <c r="AKL633" s="462"/>
      <c r="AKM633" s="462"/>
      <c r="AKN633" s="462"/>
      <c r="AKO633" s="462"/>
      <c r="AKP633" s="462"/>
      <c r="AKQ633" s="462"/>
      <c r="AKR633" s="462"/>
      <c r="AKS633" s="462"/>
      <c r="AKT633" s="462"/>
      <c r="AKU633" s="462"/>
      <c r="AKV633" s="462"/>
      <c r="AKW633" s="462"/>
      <c r="AKX633" s="462"/>
      <c r="AKY633" s="462"/>
      <c r="AKZ633" s="462"/>
      <c r="ALA633" s="462"/>
      <c r="ALB633" s="462"/>
      <c r="ALC633" s="462"/>
      <c r="ALD633" s="462"/>
      <c r="ALE633" s="462"/>
      <c r="ALF633" s="462"/>
      <c r="ALG633" s="462"/>
      <c r="ALH633" s="462"/>
      <c r="ALI633" s="462"/>
      <c r="ALJ633" s="462"/>
      <c r="ALK633" s="462"/>
      <c r="ALL633" s="462"/>
      <c r="ALM633" s="462"/>
      <c r="ALN633" s="462"/>
      <c r="ALO633" s="462"/>
      <c r="ALP633" s="462"/>
      <c r="ALQ633" s="462"/>
      <c r="ALR633" s="462"/>
      <c r="ALS633" s="462"/>
      <c r="ALT633" s="462"/>
      <c r="ALU633" s="462"/>
      <c r="ALV633" s="462"/>
      <c r="ALW633" s="462"/>
      <c r="ALX633" s="462"/>
      <c r="ALY633" s="462"/>
      <c r="ALZ633" s="462"/>
      <c r="AMA633" s="462"/>
      <c r="AMB633" s="462"/>
      <c r="AMC633" s="462"/>
      <c r="AMD633" s="462"/>
      <c r="AME633" s="462"/>
      <c r="AMF633" s="462"/>
      <c r="AMG633" s="462"/>
      <c r="AMH633" s="462"/>
      <c r="AMI633" s="462"/>
      <c r="AMJ633" s="462"/>
      <c r="AMK633" s="462"/>
      <c r="AML633" s="462"/>
      <c r="AMM633" s="462"/>
      <c r="AMN633" s="462"/>
      <c r="AMO633" s="462"/>
      <c r="AMP633" s="462"/>
      <c r="AMQ633" s="462"/>
      <c r="AMR633" s="462"/>
      <c r="AMS633" s="462"/>
      <c r="AMT633" s="462"/>
      <c r="AMU633" s="462"/>
      <c r="AMV633" s="462"/>
      <c r="AMW633" s="462"/>
      <c r="AMX633" s="462"/>
      <c r="AMY633" s="462"/>
      <c r="AMZ633" s="462"/>
      <c r="ANA633" s="462"/>
      <c r="ANB633" s="462"/>
      <c r="ANC633" s="462"/>
      <c r="AND633" s="462"/>
      <c r="ANE633" s="462"/>
      <c r="ANF633" s="462"/>
      <c r="ANG633" s="462"/>
      <c r="ANH633" s="462"/>
      <c r="ANI633" s="462"/>
      <c r="ANJ633" s="462"/>
      <c r="ANK633" s="462"/>
      <c r="ANL633" s="462"/>
      <c r="ANM633" s="462"/>
      <c r="ANN633" s="462"/>
      <c r="ANO633" s="462"/>
      <c r="ANP633" s="462"/>
      <c r="ANQ633" s="462"/>
      <c r="ANR633" s="462"/>
      <c r="ANS633" s="462"/>
      <c r="ANT633" s="462"/>
      <c r="ANU633" s="462"/>
      <c r="ANV633" s="462"/>
      <c r="ANW633" s="462"/>
      <c r="ANX633" s="462"/>
      <c r="ANY633" s="462"/>
      <c r="ANZ633" s="462"/>
      <c r="AOA633" s="462"/>
      <c r="AOB633" s="462"/>
      <c r="AOC633" s="462"/>
      <c r="AOD633" s="462"/>
      <c r="AOE633" s="462"/>
      <c r="AOF633" s="462"/>
      <c r="AOG633" s="462"/>
      <c r="AOH633" s="462"/>
      <c r="AOI633" s="462"/>
      <c r="AOJ633" s="462"/>
      <c r="AOK633" s="462"/>
      <c r="AOL633" s="462"/>
      <c r="AOM633" s="462"/>
      <c r="AON633" s="462"/>
      <c r="AOO633" s="462"/>
      <c r="AOP633" s="462"/>
      <c r="AOQ633" s="462"/>
      <c r="AOR633" s="462"/>
      <c r="AOS633" s="462"/>
      <c r="AOT633" s="462"/>
      <c r="AOU633" s="462"/>
      <c r="AOV633" s="462"/>
      <c r="AOW633" s="462"/>
      <c r="AOX633" s="462"/>
      <c r="AOY633" s="462"/>
      <c r="AOZ633" s="462"/>
      <c r="APA633" s="462"/>
      <c r="APB633" s="462"/>
      <c r="APC633" s="462"/>
      <c r="APD633" s="462"/>
      <c r="APE633" s="462"/>
      <c r="APF633" s="462"/>
      <c r="APG633" s="462"/>
      <c r="APH633" s="462"/>
      <c r="API633" s="462"/>
      <c r="APJ633" s="462"/>
      <c r="APK633" s="462"/>
      <c r="APL633" s="462"/>
      <c r="APM633" s="462"/>
      <c r="APN633" s="462"/>
      <c r="APO633" s="462"/>
      <c r="APP633" s="462"/>
      <c r="APQ633" s="462"/>
      <c r="APR633" s="462"/>
      <c r="APS633" s="462"/>
      <c r="APT633" s="462"/>
      <c r="APU633" s="462"/>
      <c r="APV633" s="462"/>
      <c r="APW633" s="462"/>
      <c r="APX633" s="462"/>
      <c r="APY633" s="462"/>
      <c r="APZ633" s="462"/>
      <c r="AQA633" s="462"/>
      <c r="AQB633" s="462"/>
      <c r="AQC633" s="462"/>
      <c r="AQD633" s="462"/>
      <c r="AQE633" s="462"/>
      <c r="AQF633" s="462"/>
      <c r="AQG633" s="462"/>
      <c r="AQH633" s="462"/>
      <c r="AQI633" s="462"/>
      <c r="AQJ633" s="462"/>
      <c r="AQK633" s="462"/>
      <c r="AQL633" s="462"/>
      <c r="AQM633" s="462"/>
      <c r="AQN633" s="462"/>
      <c r="AQO633" s="462"/>
      <c r="AQP633" s="462"/>
      <c r="AQQ633" s="462"/>
      <c r="AQR633" s="462"/>
      <c r="AQS633" s="462"/>
      <c r="AQT633" s="462"/>
      <c r="AQU633" s="462"/>
      <c r="AQV633" s="462"/>
      <c r="AQW633" s="462"/>
      <c r="AQX633" s="462"/>
      <c r="AQY633" s="462"/>
      <c r="AQZ633" s="462"/>
      <c r="ARA633" s="462"/>
      <c r="ARB633" s="462"/>
      <c r="ARC633" s="462"/>
      <c r="ARD633" s="462"/>
      <c r="ARE633" s="462"/>
      <c r="ARF633" s="462"/>
      <c r="ARG633" s="462"/>
      <c r="ARH633" s="462"/>
      <c r="ARI633" s="462"/>
      <c r="ARJ633" s="462"/>
      <c r="ARK633" s="462"/>
      <c r="ARL633" s="462"/>
      <c r="ARM633" s="462"/>
      <c r="ARN633" s="462"/>
      <c r="ARO633" s="462"/>
      <c r="ARP633" s="462"/>
      <c r="ARQ633" s="462"/>
      <c r="ARR633" s="462"/>
      <c r="ARS633" s="462"/>
      <c r="ART633" s="462"/>
      <c r="ARU633" s="462"/>
      <c r="ARV633" s="462"/>
      <c r="ARW633" s="462"/>
      <c r="ARX633" s="462"/>
      <c r="ARY633" s="462"/>
      <c r="ARZ633" s="462"/>
      <c r="ASA633" s="462"/>
      <c r="ASB633" s="462"/>
      <c r="ASC633" s="462"/>
      <c r="ASD633" s="462"/>
      <c r="ASE633" s="462"/>
      <c r="ASF633" s="462"/>
      <c r="ASG633" s="462"/>
      <c r="ASH633" s="462"/>
      <c r="ASI633" s="462"/>
      <c r="ASJ633" s="462"/>
      <c r="ASK633" s="462"/>
      <c r="ASL633" s="462"/>
      <c r="ASM633" s="462"/>
      <c r="ASN633" s="462"/>
      <c r="ASO633" s="462"/>
      <c r="ASP633" s="462"/>
      <c r="ASQ633" s="462"/>
      <c r="ASR633" s="462"/>
      <c r="ASS633" s="462"/>
      <c r="AST633" s="462"/>
      <c r="ASU633" s="462"/>
      <c r="ASV633" s="462"/>
      <c r="ASW633" s="462"/>
      <c r="ASX633" s="462"/>
      <c r="ASY633" s="462"/>
      <c r="ASZ633" s="462"/>
      <c r="ATA633" s="462"/>
      <c r="ATB633" s="462"/>
      <c r="ATC633" s="462"/>
      <c r="ATD633" s="462"/>
      <c r="ATE633" s="462"/>
      <c r="ATF633" s="462"/>
      <c r="ATG633" s="462"/>
      <c r="ATH633" s="462"/>
      <c r="ATI633" s="462"/>
      <c r="ATJ633" s="462"/>
      <c r="ATK633" s="462"/>
      <c r="ATL633" s="462"/>
      <c r="ATM633" s="462"/>
      <c r="ATN633" s="462"/>
      <c r="ATO633" s="462"/>
      <c r="ATP633" s="462"/>
      <c r="ATQ633" s="462"/>
      <c r="ATR633" s="462"/>
      <c r="ATS633" s="462"/>
      <c r="ATT633" s="462"/>
      <c r="ATU633" s="462"/>
      <c r="ATV633" s="462"/>
      <c r="ATW633" s="462"/>
      <c r="ATX633" s="462"/>
      <c r="ATY633" s="462"/>
      <c r="ATZ633" s="462"/>
      <c r="AUA633" s="462"/>
      <c r="AUB633" s="462"/>
      <c r="AUC633" s="462"/>
      <c r="AUD633" s="462"/>
      <c r="AUE633" s="462"/>
      <c r="AUF633" s="462"/>
      <c r="AUG633" s="462"/>
      <c r="AUH633" s="462"/>
      <c r="AUI633" s="462"/>
      <c r="AUJ633" s="462"/>
      <c r="AUK633" s="462"/>
      <c r="AUL633" s="462"/>
      <c r="AUM633" s="462"/>
      <c r="AUN633" s="462"/>
      <c r="AUO633" s="462"/>
      <c r="AUP633" s="462"/>
      <c r="AUQ633" s="462"/>
      <c r="AUR633" s="462"/>
      <c r="AUS633" s="462"/>
      <c r="AUT633" s="462"/>
      <c r="AUU633" s="462"/>
      <c r="AUV633" s="462"/>
      <c r="AUW633" s="462"/>
      <c r="AUX633" s="462"/>
      <c r="AUY633" s="462"/>
      <c r="AUZ633" s="462"/>
      <c r="AVA633" s="462"/>
      <c r="AVB633" s="462"/>
      <c r="AVC633" s="462"/>
      <c r="AVD633" s="462"/>
      <c r="AVE633" s="462"/>
      <c r="AVF633" s="462"/>
      <c r="AVG633" s="462"/>
      <c r="AVH633" s="462"/>
      <c r="AVI633" s="462"/>
      <c r="AVJ633" s="462"/>
      <c r="AVK633" s="462"/>
      <c r="AVL633" s="462"/>
      <c r="AVM633" s="462"/>
      <c r="AVN633" s="462"/>
      <c r="AVO633" s="462"/>
      <c r="AVP633" s="462"/>
      <c r="AVQ633" s="462"/>
      <c r="AVR633" s="462"/>
      <c r="AVS633" s="462"/>
      <c r="AVT633" s="462"/>
      <c r="AVU633" s="462"/>
      <c r="AVV633" s="462"/>
      <c r="AVW633" s="462"/>
      <c r="AVX633" s="462"/>
      <c r="AVY633" s="462"/>
      <c r="AVZ633" s="462"/>
      <c r="AWA633" s="462"/>
      <c r="AWB633" s="462"/>
      <c r="AWC633" s="462"/>
      <c r="AWD633" s="462"/>
      <c r="AWE633" s="462"/>
      <c r="AWF633" s="462"/>
      <c r="AWG633" s="462"/>
      <c r="AWH633" s="462"/>
      <c r="AWI633" s="462"/>
      <c r="AWJ633" s="462"/>
      <c r="AWK633" s="462"/>
      <c r="AWL633" s="462"/>
      <c r="AWM633" s="462"/>
      <c r="AWN633" s="462"/>
      <c r="AWO633" s="462"/>
      <c r="AWP633" s="462"/>
      <c r="AWQ633" s="462"/>
      <c r="AWR633" s="462"/>
      <c r="AWS633" s="462"/>
      <c r="AWT633" s="462"/>
      <c r="AWU633" s="462"/>
      <c r="AWV633" s="462"/>
      <c r="AWW633" s="462"/>
      <c r="AWX633" s="462"/>
      <c r="AWY633" s="462"/>
      <c r="AWZ633" s="462"/>
      <c r="AXA633" s="462"/>
      <c r="AXB633" s="462"/>
      <c r="AXC633" s="462"/>
      <c r="AXD633" s="462"/>
      <c r="AXE633" s="462"/>
      <c r="AXF633" s="462"/>
      <c r="AXG633" s="462"/>
      <c r="AXH633" s="462"/>
      <c r="AXI633" s="462"/>
      <c r="AXJ633" s="462"/>
      <c r="AXK633" s="462"/>
      <c r="AXL633" s="462"/>
      <c r="AXM633" s="462"/>
      <c r="AXN633" s="462"/>
      <c r="AXO633" s="462"/>
      <c r="AXP633" s="462"/>
      <c r="AXQ633" s="462"/>
      <c r="AXR633" s="462"/>
      <c r="AXS633" s="462"/>
      <c r="AXT633" s="462"/>
      <c r="AXU633" s="462"/>
      <c r="AXV633" s="462"/>
      <c r="AXW633" s="462"/>
      <c r="AXX633" s="462"/>
      <c r="AXY633" s="462"/>
      <c r="AXZ633" s="462"/>
      <c r="AYA633" s="462"/>
      <c r="AYB633" s="462"/>
      <c r="AYC633" s="462"/>
      <c r="AYD633" s="462"/>
      <c r="AYE633" s="462"/>
      <c r="AYF633" s="462"/>
      <c r="AYG633" s="462"/>
      <c r="AYH633" s="462"/>
      <c r="AYI633" s="462"/>
      <c r="AYJ633" s="462"/>
      <c r="AYK633" s="462"/>
      <c r="AYL633" s="462"/>
      <c r="AYM633" s="462"/>
      <c r="AYN633" s="462"/>
      <c r="AYO633" s="462"/>
      <c r="AYP633" s="462"/>
      <c r="AYQ633" s="462"/>
      <c r="AYR633" s="462"/>
      <c r="AYS633" s="462"/>
      <c r="AYT633" s="462"/>
      <c r="AYU633" s="462"/>
      <c r="AYV633" s="462"/>
      <c r="AYW633" s="462"/>
      <c r="AYX633" s="462"/>
      <c r="AYY633" s="462"/>
      <c r="AYZ633" s="462"/>
      <c r="AZA633" s="462"/>
      <c r="AZB633" s="462"/>
      <c r="AZC633" s="462"/>
      <c r="AZD633" s="462"/>
      <c r="AZE633" s="462"/>
      <c r="AZF633" s="462"/>
      <c r="AZG633" s="462"/>
      <c r="AZH633" s="462"/>
      <c r="AZI633" s="462"/>
      <c r="AZJ633" s="462"/>
      <c r="AZK633" s="462"/>
      <c r="AZL633" s="462"/>
      <c r="AZM633" s="462"/>
      <c r="AZN633" s="462"/>
      <c r="AZO633" s="462"/>
      <c r="AZP633" s="462"/>
      <c r="AZQ633" s="462"/>
      <c r="AZR633" s="462"/>
      <c r="AZS633" s="462"/>
      <c r="AZT633" s="462"/>
      <c r="AZU633" s="462"/>
      <c r="AZV633" s="462"/>
      <c r="AZW633" s="462"/>
      <c r="AZX633" s="462"/>
      <c r="AZY633" s="462"/>
      <c r="AZZ633" s="462"/>
      <c r="BAA633" s="462"/>
      <c r="BAB633" s="462"/>
      <c r="BAC633" s="462"/>
      <c r="BAD633" s="462"/>
      <c r="BAE633" s="462"/>
      <c r="BAF633" s="462"/>
      <c r="BAG633" s="462"/>
      <c r="BAH633" s="462"/>
      <c r="BAI633" s="462"/>
      <c r="BAJ633" s="462"/>
      <c r="BAK633" s="462"/>
      <c r="BAL633" s="462"/>
      <c r="BAM633" s="462"/>
      <c r="BAN633" s="462"/>
      <c r="BAO633" s="462"/>
      <c r="BAP633" s="462"/>
      <c r="BAQ633" s="462"/>
      <c r="BAR633" s="462"/>
      <c r="BAS633" s="462"/>
      <c r="BAT633" s="462"/>
      <c r="BAU633" s="462"/>
      <c r="BAV633" s="462"/>
      <c r="BAW633" s="462"/>
      <c r="BAX633" s="462"/>
      <c r="BAY633" s="462"/>
      <c r="BAZ633" s="462"/>
      <c r="BBA633" s="462"/>
      <c r="BBB633" s="462"/>
      <c r="BBC633" s="462"/>
      <c r="BBD633" s="462"/>
      <c r="BBE633" s="462"/>
      <c r="BBF633" s="462"/>
      <c r="BBG633" s="462"/>
      <c r="BBH633" s="462"/>
      <c r="BBI633" s="462"/>
      <c r="BBJ633" s="462"/>
      <c r="BBK633" s="462"/>
      <c r="BBL633" s="462"/>
      <c r="BBM633" s="462"/>
      <c r="BBN633" s="462"/>
      <c r="BBO633" s="462"/>
      <c r="BBP633" s="462"/>
      <c r="BBQ633" s="462"/>
      <c r="BBR633" s="462"/>
      <c r="BBS633" s="462"/>
      <c r="BBT633" s="462"/>
      <c r="BBU633" s="462"/>
      <c r="BBV633" s="462"/>
      <c r="BBW633" s="462"/>
      <c r="BBX633" s="462"/>
      <c r="BBY633" s="462"/>
      <c r="BBZ633" s="462"/>
      <c r="BCA633" s="462"/>
      <c r="BCB633" s="462"/>
      <c r="BCC633" s="462"/>
      <c r="BCD633" s="462"/>
      <c r="BCE633" s="462"/>
      <c r="BCF633" s="462"/>
      <c r="BCG633" s="462"/>
      <c r="BCH633" s="462"/>
      <c r="BCI633" s="462"/>
      <c r="BCJ633" s="462"/>
      <c r="BCK633" s="462"/>
      <c r="BCL633" s="462"/>
      <c r="BCM633" s="462"/>
      <c r="BCN633" s="462"/>
      <c r="BCO633" s="462"/>
      <c r="BCP633" s="462"/>
      <c r="BCQ633" s="462"/>
      <c r="BCR633" s="462"/>
      <c r="BCS633" s="462"/>
      <c r="BCT633" s="462"/>
      <c r="BCU633" s="462"/>
      <c r="BCV633" s="462"/>
      <c r="BCW633" s="462"/>
      <c r="BCX633" s="462"/>
      <c r="BCY633" s="462"/>
      <c r="BCZ633" s="462"/>
      <c r="BDA633" s="462"/>
      <c r="BDB633" s="462"/>
      <c r="BDC633" s="462"/>
      <c r="BDD633" s="462"/>
      <c r="BDE633" s="462"/>
      <c r="BDF633" s="462"/>
      <c r="BDG633" s="462"/>
      <c r="BDH633" s="462"/>
      <c r="BDI633" s="462"/>
      <c r="BDJ633" s="462"/>
      <c r="BDK633" s="462"/>
      <c r="BDL633" s="462"/>
      <c r="BDM633" s="462"/>
      <c r="BDN633" s="462"/>
      <c r="BDO633" s="462"/>
      <c r="BDP633" s="462"/>
      <c r="BDQ633" s="462"/>
      <c r="BDR633" s="462"/>
      <c r="BDS633" s="462"/>
      <c r="BDT633" s="462"/>
      <c r="BDU633" s="462"/>
      <c r="BDV633" s="462"/>
      <c r="BDW633" s="462"/>
      <c r="BDX633" s="462"/>
      <c r="BDY633" s="462"/>
      <c r="BDZ633" s="462"/>
      <c r="BEA633" s="462"/>
      <c r="BEB633" s="462"/>
      <c r="BEC633" s="462"/>
      <c r="BED633" s="462"/>
      <c r="BEE633" s="462"/>
      <c r="BEF633" s="462"/>
      <c r="BEG633" s="462"/>
      <c r="BEH633" s="462"/>
      <c r="BEI633" s="462"/>
      <c r="BEJ633" s="462"/>
      <c r="BEK633" s="462"/>
      <c r="BEL633" s="462"/>
      <c r="BEM633" s="462"/>
      <c r="BEN633" s="462"/>
      <c r="BEO633" s="462"/>
      <c r="BEP633" s="462"/>
      <c r="BEQ633" s="462"/>
      <c r="BER633" s="462"/>
      <c r="BES633" s="462"/>
      <c r="BET633" s="462"/>
      <c r="BEU633" s="462"/>
      <c r="BEV633" s="462"/>
      <c r="BEW633" s="462"/>
      <c r="BEX633" s="462"/>
      <c r="BEY633" s="462"/>
      <c r="BEZ633" s="462"/>
      <c r="BFA633" s="462"/>
      <c r="BFB633" s="462"/>
      <c r="BFC633" s="462"/>
      <c r="BFD633" s="462"/>
      <c r="BFE633" s="462"/>
      <c r="BFF633" s="462"/>
      <c r="BFG633" s="462"/>
      <c r="BFH633" s="462"/>
      <c r="BFI633" s="462"/>
      <c r="BFJ633" s="462"/>
      <c r="BFK633" s="462"/>
      <c r="BFL633" s="462"/>
      <c r="BFM633" s="462"/>
      <c r="BFN633" s="462"/>
      <c r="BFO633" s="462"/>
      <c r="BFP633" s="462"/>
      <c r="BFQ633" s="462"/>
      <c r="BFR633" s="462"/>
      <c r="BFS633" s="462"/>
      <c r="BFT633" s="462"/>
      <c r="BFU633" s="462"/>
      <c r="BFV633" s="462"/>
      <c r="BFW633" s="462"/>
      <c r="BFX633" s="462"/>
      <c r="BFY633" s="462"/>
      <c r="BFZ633" s="462"/>
      <c r="BGA633" s="462"/>
      <c r="BGB633" s="462"/>
      <c r="BGC633" s="462"/>
      <c r="BGD633" s="462"/>
      <c r="BGE633" s="462"/>
      <c r="BGF633" s="462"/>
      <c r="BGG633" s="462"/>
      <c r="BGH633" s="462"/>
      <c r="BGI633" s="462"/>
      <c r="BGJ633" s="462"/>
      <c r="BGK633" s="462"/>
      <c r="BGL633" s="462"/>
      <c r="BGM633" s="462"/>
      <c r="BGN633" s="462"/>
      <c r="BGO633" s="462"/>
      <c r="BGP633" s="462"/>
      <c r="BGQ633" s="462"/>
      <c r="BGR633" s="462"/>
      <c r="BGS633" s="462"/>
      <c r="BGT633" s="462"/>
      <c r="BGU633" s="462"/>
      <c r="BGV633" s="462"/>
      <c r="BGW633" s="462"/>
      <c r="BGX633" s="462"/>
      <c r="BGY633" s="462"/>
      <c r="BGZ633" s="462"/>
      <c r="BHA633" s="462"/>
      <c r="BHB633" s="462"/>
      <c r="BHC633" s="462"/>
      <c r="BHD633" s="462"/>
      <c r="BHE633" s="462"/>
      <c r="BHF633" s="462"/>
      <c r="BHG633" s="462"/>
      <c r="BHH633" s="462"/>
      <c r="BHI633" s="462"/>
      <c r="BHJ633" s="462"/>
      <c r="BHK633" s="462"/>
      <c r="BHL633" s="462"/>
      <c r="BHM633" s="462"/>
      <c r="BHN633" s="462"/>
      <c r="BHO633" s="462"/>
      <c r="BHP633" s="462"/>
      <c r="BHQ633" s="462"/>
      <c r="BHR633" s="462"/>
      <c r="BHS633" s="462"/>
      <c r="BHT633" s="462"/>
      <c r="BHU633" s="462"/>
      <c r="BHV633" s="462"/>
      <c r="BHW633" s="462"/>
      <c r="BHX633" s="462"/>
      <c r="BHY633" s="462"/>
      <c r="BHZ633" s="462"/>
      <c r="BIA633" s="462"/>
      <c r="BIB633" s="462"/>
      <c r="BIC633" s="462"/>
      <c r="BID633" s="462"/>
      <c r="BIE633" s="462"/>
      <c r="BIF633" s="462"/>
      <c r="BIG633" s="462"/>
      <c r="BIH633" s="462"/>
      <c r="BII633" s="462"/>
      <c r="BIJ633" s="462"/>
      <c r="BIK633" s="462"/>
      <c r="BIL633" s="462"/>
      <c r="BIM633" s="462"/>
      <c r="BIN633" s="462"/>
      <c r="BIO633" s="462"/>
      <c r="BIP633" s="462"/>
      <c r="BIQ633" s="462"/>
      <c r="BIR633" s="462"/>
      <c r="BIS633" s="462"/>
      <c r="BIT633" s="462"/>
      <c r="BIU633" s="462"/>
      <c r="BIV633" s="462"/>
      <c r="BIW633" s="462"/>
      <c r="BIX633" s="462"/>
      <c r="BIY633" s="462"/>
      <c r="BIZ633" s="462"/>
      <c r="BJA633" s="462"/>
      <c r="BJB633" s="462"/>
      <c r="BJC633" s="462"/>
      <c r="BJD633" s="462"/>
      <c r="BJE633" s="462"/>
      <c r="BJF633" s="462"/>
      <c r="BJG633" s="462"/>
      <c r="BJH633" s="462"/>
      <c r="BJI633" s="462"/>
      <c r="BJJ633" s="462"/>
      <c r="BJK633" s="462"/>
      <c r="BJL633" s="462"/>
      <c r="BJM633" s="462"/>
      <c r="BJN633" s="462"/>
      <c r="BJO633" s="462"/>
      <c r="BJP633" s="462"/>
      <c r="BJQ633" s="462"/>
      <c r="BJR633" s="462"/>
      <c r="BJS633" s="462"/>
      <c r="BJT633" s="462"/>
      <c r="BJU633" s="462"/>
      <c r="BJV633" s="462"/>
      <c r="BJW633" s="462"/>
      <c r="BJX633" s="462"/>
      <c r="BJY633" s="462"/>
      <c r="BJZ633" s="462"/>
      <c r="BKA633" s="462"/>
      <c r="BKB633" s="462"/>
      <c r="BKC633" s="462"/>
      <c r="BKD633" s="462"/>
      <c r="BKE633" s="462"/>
      <c r="BKF633" s="462"/>
      <c r="BKG633" s="462"/>
      <c r="BKH633" s="462"/>
      <c r="BKI633" s="462"/>
      <c r="BKJ633" s="462"/>
      <c r="BKK633" s="462"/>
      <c r="BKL633" s="462"/>
      <c r="BKM633" s="462"/>
      <c r="BKN633" s="462"/>
      <c r="BKO633" s="462"/>
      <c r="BKP633" s="462"/>
      <c r="BKQ633" s="462"/>
      <c r="BKR633" s="462"/>
      <c r="BKS633" s="462"/>
      <c r="BKT633" s="462"/>
      <c r="BKU633" s="462"/>
      <c r="BKV633" s="462"/>
      <c r="BKW633" s="462"/>
      <c r="BKX633" s="462"/>
      <c r="BKY633" s="462"/>
      <c r="BKZ633" s="462"/>
      <c r="BLA633" s="462"/>
      <c r="BLB633" s="462"/>
      <c r="BLC633" s="462"/>
      <c r="BLD633" s="462"/>
      <c r="BLE633" s="462"/>
      <c r="BLF633" s="462"/>
      <c r="BLG633" s="462"/>
      <c r="BLH633" s="462"/>
      <c r="BLI633" s="462"/>
      <c r="BLJ633" s="462"/>
      <c r="BLK633" s="462"/>
      <c r="BLL633" s="462"/>
      <c r="BLM633" s="462"/>
      <c r="BLN633" s="462"/>
      <c r="BLO633" s="462"/>
      <c r="BLP633" s="462"/>
      <c r="BLQ633" s="462"/>
      <c r="BLR633" s="462"/>
      <c r="BLS633" s="462"/>
      <c r="BLT633" s="462"/>
      <c r="BLU633" s="462"/>
      <c r="BLV633" s="462"/>
      <c r="BLW633" s="462"/>
      <c r="BLX633" s="462"/>
      <c r="BLY633" s="462"/>
      <c r="BLZ633" s="462"/>
      <c r="BMA633" s="462"/>
      <c r="BMB633" s="462"/>
      <c r="BMC633" s="462"/>
      <c r="BMD633" s="462"/>
      <c r="BME633" s="462"/>
      <c r="BMF633" s="462"/>
      <c r="BMG633" s="462"/>
      <c r="BMH633" s="462"/>
      <c r="BMI633" s="462"/>
      <c r="BMJ633" s="462"/>
      <c r="BMK633" s="462"/>
      <c r="BML633" s="462"/>
      <c r="BMM633" s="462"/>
      <c r="BMN633" s="462"/>
      <c r="BMO633" s="462"/>
      <c r="BMP633" s="462"/>
      <c r="BMQ633" s="462"/>
      <c r="BMR633" s="462"/>
      <c r="BMS633" s="462"/>
      <c r="BMT633" s="462"/>
      <c r="BMU633" s="462"/>
      <c r="BMV633" s="462"/>
      <c r="BMW633" s="462"/>
      <c r="BMX633" s="462"/>
      <c r="BMY633" s="462"/>
      <c r="BMZ633" s="462"/>
      <c r="BNA633" s="462"/>
      <c r="BNB633" s="462"/>
      <c r="BNC633" s="462"/>
      <c r="BND633" s="462"/>
      <c r="BNE633" s="462"/>
      <c r="BNF633" s="462"/>
      <c r="BNG633" s="462"/>
      <c r="BNH633" s="462"/>
      <c r="BNI633" s="462"/>
      <c r="BNJ633" s="462"/>
      <c r="BNK633" s="462"/>
      <c r="BNL633" s="462"/>
      <c r="BNM633" s="462"/>
      <c r="BNN633" s="462"/>
      <c r="BNO633" s="462"/>
      <c r="BNP633" s="462"/>
      <c r="BNQ633" s="462"/>
      <c r="BNR633" s="462"/>
      <c r="BNS633" s="462"/>
      <c r="BNT633" s="462"/>
      <c r="BNU633" s="462"/>
      <c r="BNV633" s="462"/>
      <c r="BNW633" s="462"/>
      <c r="BNX633" s="462"/>
      <c r="BNY633" s="462"/>
      <c r="BNZ633" s="462"/>
      <c r="BOA633" s="462"/>
      <c r="BOB633" s="462"/>
      <c r="BOC633" s="462"/>
      <c r="BOD633" s="462"/>
      <c r="BOE633" s="462"/>
      <c r="BOF633" s="462"/>
      <c r="BOG633" s="462"/>
      <c r="BOH633" s="462"/>
      <c r="BOI633" s="462"/>
      <c r="BOJ633" s="462"/>
      <c r="BOK633" s="462"/>
      <c r="BOL633" s="462"/>
      <c r="BOM633" s="462"/>
      <c r="BON633" s="462"/>
      <c r="BOO633" s="462"/>
      <c r="BOP633" s="462"/>
      <c r="BOQ633" s="462"/>
      <c r="BOR633" s="462"/>
      <c r="BOS633" s="462"/>
      <c r="BOT633" s="462"/>
      <c r="BOU633" s="462"/>
      <c r="BOV633" s="462"/>
      <c r="BOW633" s="462"/>
      <c r="BOX633" s="462"/>
      <c r="BOY633" s="462"/>
      <c r="BOZ633" s="462"/>
      <c r="BPA633" s="462"/>
      <c r="BPB633" s="462"/>
      <c r="BPC633" s="462"/>
      <c r="BPD633" s="462"/>
      <c r="BPE633" s="462"/>
      <c r="BPF633" s="462"/>
      <c r="BPG633" s="462"/>
      <c r="BPH633" s="462"/>
      <c r="BPI633" s="462"/>
      <c r="BPJ633" s="462"/>
      <c r="BPK633" s="462"/>
      <c r="BPL633" s="462"/>
      <c r="BPM633" s="462"/>
      <c r="BPN633" s="462"/>
      <c r="BPO633" s="462"/>
      <c r="BPP633" s="462"/>
      <c r="BPQ633" s="462"/>
      <c r="BPR633" s="462"/>
      <c r="BPS633" s="462"/>
      <c r="BPT633" s="462"/>
      <c r="BPU633" s="462"/>
      <c r="BPV633" s="462"/>
      <c r="BPW633" s="462"/>
      <c r="BPX633" s="462"/>
      <c r="BPY633" s="462"/>
      <c r="BPZ633" s="462"/>
      <c r="BQA633" s="462"/>
      <c r="BQB633" s="462"/>
      <c r="BQC633" s="462"/>
      <c r="BQD633" s="462"/>
      <c r="BQE633" s="462"/>
      <c r="BQF633" s="462"/>
      <c r="BQG633" s="462"/>
      <c r="BQH633" s="462"/>
      <c r="BQI633" s="462"/>
      <c r="BQJ633" s="462"/>
      <c r="BQK633" s="462"/>
      <c r="BQL633" s="462"/>
      <c r="BQM633" s="462"/>
      <c r="BQN633" s="462"/>
      <c r="BQO633" s="462"/>
      <c r="BQP633" s="462"/>
      <c r="BQQ633" s="462"/>
      <c r="BQR633" s="462"/>
      <c r="BQS633" s="462"/>
      <c r="BQT633" s="462"/>
      <c r="BQU633" s="462"/>
      <c r="BQV633" s="462"/>
      <c r="BQW633" s="462"/>
      <c r="BQX633" s="462"/>
      <c r="BQY633" s="462"/>
      <c r="BQZ633" s="462"/>
      <c r="BRA633" s="462"/>
      <c r="BRB633" s="462"/>
      <c r="BRC633" s="462"/>
      <c r="BRD633" s="462"/>
      <c r="BRE633" s="462"/>
      <c r="BRF633" s="462"/>
      <c r="BRG633" s="462"/>
      <c r="BRH633" s="462"/>
      <c r="BRI633" s="462"/>
      <c r="BRJ633" s="462"/>
      <c r="BRK633" s="462"/>
      <c r="BRL633" s="462"/>
      <c r="BRM633" s="462"/>
      <c r="BRN633" s="462"/>
      <c r="BRO633" s="462"/>
      <c r="BRP633" s="462"/>
      <c r="BRQ633" s="462"/>
      <c r="BRR633" s="462"/>
      <c r="BRS633" s="462"/>
      <c r="BRT633" s="462"/>
      <c r="BRU633" s="462"/>
      <c r="BRV633" s="462"/>
      <c r="BRW633" s="462"/>
      <c r="BRX633" s="462"/>
      <c r="BRY633" s="462"/>
      <c r="BRZ633" s="462"/>
      <c r="BSA633" s="462"/>
      <c r="BSB633" s="462"/>
      <c r="BSC633" s="462"/>
      <c r="BSD633" s="462"/>
      <c r="BSE633" s="462"/>
      <c r="BSF633" s="462"/>
      <c r="BSG633" s="462"/>
      <c r="BSH633" s="462"/>
      <c r="BSI633" s="462"/>
      <c r="BSJ633" s="462"/>
      <c r="BSK633" s="462"/>
      <c r="BSL633" s="462"/>
      <c r="BSM633" s="462"/>
      <c r="BSN633" s="462"/>
      <c r="BSO633" s="462"/>
      <c r="BSP633" s="462"/>
      <c r="BSQ633" s="462"/>
      <c r="BSR633" s="462"/>
      <c r="BSS633" s="462"/>
      <c r="BST633" s="462"/>
      <c r="BSU633" s="462"/>
      <c r="BSV633" s="462"/>
      <c r="BSW633" s="462"/>
      <c r="BSX633" s="462"/>
      <c r="BSY633" s="462"/>
      <c r="BSZ633" s="462"/>
      <c r="BTA633" s="462"/>
      <c r="BTB633" s="462"/>
      <c r="BTC633" s="462"/>
      <c r="BTD633" s="462"/>
      <c r="BTE633" s="462"/>
      <c r="BTF633" s="462"/>
      <c r="BTG633" s="462"/>
      <c r="BTH633" s="462"/>
      <c r="BTI633" s="462"/>
      <c r="BTJ633" s="462"/>
      <c r="BTK633" s="462"/>
      <c r="BTL633" s="462"/>
      <c r="BTM633" s="462"/>
      <c r="BTN633" s="462"/>
      <c r="BTO633" s="462"/>
      <c r="BTP633" s="462"/>
      <c r="BTQ633" s="462"/>
      <c r="BTR633" s="462"/>
      <c r="BTS633" s="462"/>
      <c r="BTT633" s="462"/>
      <c r="BTU633" s="462"/>
      <c r="BTV633" s="462"/>
      <c r="BTW633" s="462"/>
      <c r="BTX633" s="462"/>
      <c r="BTY633" s="462"/>
      <c r="BTZ633" s="462"/>
      <c r="BUA633" s="462"/>
      <c r="BUB633" s="462"/>
      <c r="BUC633" s="462"/>
      <c r="BUD633" s="462"/>
      <c r="BUE633" s="462"/>
      <c r="BUF633" s="462"/>
      <c r="BUG633" s="462"/>
      <c r="BUH633" s="462"/>
      <c r="BUI633" s="462"/>
      <c r="BUJ633" s="462"/>
      <c r="BUK633" s="462"/>
      <c r="BUL633" s="462"/>
      <c r="BUM633" s="462"/>
      <c r="BUN633" s="462"/>
      <c r="BUO633" s="462"/>
      <c r="BUP633" s="462"/>
      <c r="BUQ633" s="462"/>
      <c r="BUR633" s="462"/>
      <c r="BUS633" s="462"/>
      <c r="BUT633" s="462"/>
      <c r="BUU633" s="462"/>
      <c r="BUV633" s="462"/>
      <c r="BUW633" s="462"/>
      <c r="BUX633" s="462"/>
      <c r="BUY633" s="462"/>
      <c r="BUZ633" s="462"/>
      <c r="BVA633" s="462"/>
      <c r="BVB633" s="462"/>
      <c r="BVC633" s="462"/>
      <c r="BVD633" s="462"/>
      <c r="BVE633" s="462"/>
      <c r="BVF633" s="462"/>
      <c r="BVG633" s="462"/>
      <c r="BVH633" s="462"/>
      <c r="BVI633" s="462"/>
      <c r="BVJ633" s="462"/>
      <c r="BVK633" s="462"/>
      <c r="BVL633" s="462"/>
      <c r="BVM633" s="462"/>
      <c r="BVN633" s="462"/>
      <c r="BVO633" s="462"/>
      <c r="BVP633" s="462"/>
      <c r="BVQ633" s="462"/>
      <c r="BVR633" s="462"/>
      <c r="BVS633" s="462"/>
      <c r="BVT633" s="462"/>
      <c r="BVU633" s="462"/>
      <c r="BVV633" s="462"/>
      <c r="BVW633" s="462"/>
      <c r="BVX633" s="462"/>
      <c r="BVY633" s="462"/>
      <c r="BVZ633" s="462"/>
      <c r="BWA633" s="462"/>
      <c r="BWB633" s="462"/>
      <c r="BWC633" s="462"/>
      <c r="BWD633" s="462"/>
      <c r="BWE633" s="462"/>
      <c r="BWF633" s="462"/>
      <c r="BWG633" s="462"/>
      <c r="BWH633" s="462"/>
      <c r="BWI633" s="462"/>
      <c r="BWJ633" s="462"/>
      <c r="BWK633" s="462"/>
      <c r="BWL633" s="462"/>
      <c r="BWM633" s="462"/>
      <c r="BWN633" s="462"/>
      <c r="BWO633" s="462"/>
      <c r="BWP633" s="462"/>
      <c r="BWQ633" s="462"/>
      <c r="BWR633" s="462"/>
      <c r="BWS633" s="462"/>
      <c r="BWT633" s="462"/>
      <c r="BWU633" s="462"/>
      <c r="BWV633" s="462"/>
      <c r="BWW633" s="462"/>
      <c r="BWX633" s="462"/>
      <c r="BWY633" s="462"/>
      <c r="BWZ633" s="462"/>
      <c r="BXA633" s="462"/>
      <c r="BXB633" s="462"/>
      <c r="BXC633" s="462"/>
      <c r="BXD633" s="462"/>
      <c r="BXE633" s="462"/>
      <c r="BXF633" s="462"/>
      <c r="BXG633" s="462"/>
      <c r="BXH633" s="462"/>
      <c r="BXI633" s="462"/>
      <c r="BXJ633" s="462"/>
      <c r="BXK633" s="462"/>
      <c r="BXL633" s="462"/>
      <c r="BXM633" s="462"/>
      <c r="BXN633" s="462"/>
      <c r="BXO633" s="462"/>
      <c r="BXP633" s="462"/>
      <c r="BXQ633" s="462"/>
      <c r="BXR633" s="462"/>
      <c r="BXS633" s="462"/>
      <c r="BXT633" s="462"/>
      <c r="BXU633" s="462"/>
      <c r="BXV633" s="462"/>
      <c r="BXW633" s="462"/>
      <c r="BXX633" s="462"/>
      <c r="BXY633" s="462"/>
      <c r="BXZ633" s="462"/>
      <c r="BYA633" s="462"/>
      <c r="BYB633" s="462"/>
      <c r="BYC633" s="462"/>
      <c r="BYD633" s="462"/>
      <c r="BYE633" s="462"/>
      <c r="BYF633" s="462"/>
      <c r="BYG633" s="462"/>
      <c r="BYH633" s="462"/>
      <c r="BYI633" s="462"/>
      <c r="BYJ633" s="462"/>
      <c r="BYK633" s="462"/>
      <c r="BYL633" s="462"/>
      <c r="BYM633" s="462"/>
      <c r="BYN633" s="462"/>
      <c r="BYO633" s="462"/>
      <c r="BYP633" s="462"/>
      <c r="BYQ633" s="462"/>
      <c r="BYR633" s="462"/>
      <c r="BYS633" s="462"/>
      <c r="BYT633" s="462"/>
      <c r="BYU633" s="462"/>
      <c r="BYV633" s="462"/>
      <c r="BYW633" s="462"/>
      <c r="BYX633" s="462"/>
      <c r="BYY633" s="462"/>
      <c r="BYZ633" s="462"/>
      <c r="BZA633" s="462"/>
      <c r="BZB633" s="462"/>
      <c r="BZC633" s="462"/>
      <c r="BZD633" s="462"/>
      <c r="BZE633" s="462"/>
      <c r="BZF633" s="462"/>
      <c r="BZG633" s="462"/>
      <c r="BZH633" s="462"/>
      <c r="BZI633" s="462"/>
      <c r="BZJ633" s="462"/>
      <c r="BZK633" s="462"/>
      <c r="BZL633" s="462"/>
      <c r="BZM633" s="462"/>
      <c r="BZN633" s="462"/>
      <c r="BZO633" s="462"/>
      <c r="BZP633" s="462"/>
      <c r="BZQ633" s="462"/>
      <c r="BZR633" s="462"/>
      <c r="BZS633" s="462"/>
      <c r="BZT633" s="462"/>
      <c r="BZU633" s="462"/>
      <c r="BZV633" s="462"/>
      <c r="BZW633" s="462"/>
      <c r="BZX633" s="462"/>
      <c r="BZY633" s="462"/>
      <c r="BZZ633" s="462"/>
      <c r="CAA633" s="462"/>
      <c r="CAB633" s="462"/>
      <c r="CAC633" s="462"/>
      <c r="CAD633" s="462"/>
      <c r="CAE633" s="462"/>
      <c r="CAF633" s="462"/>
      <c r="CAG633" s="462"/>
      <c r="CAH633" s="462"/>
      <c r="CAI633" s="462"/>
      <c r="CAJ633" s="462"/>
      <c r="CAK633" s="462"/>
      <c r="CAL633" s="462"/>
      <c r="CAM633" s="462"/>
      <c r="CAN633" s="462"/>
      <c r="CAO633" s="462"/>
      <c r="CAP633" s="462"/>
      <c r="CAQ633" s="462"/>
      <c r="CAR633" s="462"/>
      <c r="CAS633" s="462"/>
      <c r="CAT633" s="462"/>
      <c r="CAU633" s="462"/>
      <c r="CAV633" s="462"/>
      <c r="CAW633" s="462"/>
      <c r="CAX633" s="462"/>
      <c r="CAY633" s="462"/>
      <c r="CAZ633" s="462"/>
      <c r="CBA633" s="462"/>
      <c r="CBB633" s="462"/>
      <c r="CBC633" s="462"/>
      <c r="CBD633" s="462"/>
      <c r="CBE633" s="462"/>
      <c r="CBF633" s="462"/>
      <c r="CBG633" s="462"/>
      <c r="CBH633" s="462"/>
      <c r="CBI633" s="462"/>
      <c r="CBJ633" s="462"/>
      <c r="CBK633" s="462"/>
      <c r="CBL633" s="462"/>
      <c r="CBM633" s="462"/>
      <c r="CBN633" s="462"/>
      <c r="CBO633" s="462"/>
      <c r="CBP633" s="462"/>
      <c r="CBQ633" s="462"/>
      <c r="CBR633" s="462"/>
      <c r="CBS633" s="462"/>
      <c r="CBT633" s="462"/>
      <c r="CBU633" s="462"/>
      <c r="CBV633" s="462"/>
      <c r="CBW633" s="462"/>
      <c r="CBX633" s="462"/>
      <c r="CBY633" s="462"/>
      <c r="CBZ633" s="462"/>
      <c r="CCA633" s="462"/>
      <c r="CCB633" s="462"/>
      <c r="CCC633" s="462"/>
      <c r="CCD633" s="462"/>
      <c r="CCE633" s="462"/>
      <c r="CCF633" s="462"/>
      <c r="CCG633" s="462"/>
      <c r="CCH633" s="462"/>
      <c r="CCI633" s="462"/>
      <c r="CCJ633" s="462"/>
      <c r="CCK633" s="462"/>
      <c r="CCL633" s="462"/>
      <c r="CCM633" s="462"/>
      <c r="CCN633" s="462"/>
      <c r="CCO633" s="462"/>
      <c r="CCP633" s="462"/>
      <c r="CCQ633" s="462"/>
      <c r="CCR633" s="462"/>
      <c r="CCS633" s="462"/>
      <c r="CCT633" s="462"/>
      <c r="CCU633" s="462"/>
      <c r="CCV633" s="462"/>
      <c r="CCW633" s="462"/>
      <c r="CCX633" s="462"/>
      <c r="CCY633" s="462"/>
      <c r="CCZ633" s="462"/>
      <c r="CDA633" s="462"/>
      <c r="CDB633" s="462"/>
      <c r="CDC633" s="462"/>
      <c r="CDD633" s="462"/>
      <c r="CDE633" s="462"/>
      <c r="CDF633" s="462"/>
      <c r="CDG633" s="462"/>
      <c r="CDH633" s="462"/>
      <c r="CDI633" s="462"/>
      <c r="CDJ633" s="462"/>
      <c r="CDK633" s="462"/>
      <c r="CDL633" s="462"/>
      <c r="CDM633" s="462"/>
      <c r="CDN633" s="462"/>
      <c r="CDO633" s="462"/>
      <c r="CDP633" s="462"/>
      <c r="CDQ633" s="462"/>
      <c r="CDR633" s="462"/>
      <c r="CDS633" s="462"/>
      <c r="CDT633" s="462"/>
      <c r="CDU633" s="462"/>
      <c r="CDV633" s="462"/>
      <c r="CDW633" s="462"/>
      <c r="CDX633" s="462"/>
      <c r="CDY633" s="462"/>
      <c r="CDZ633" s="462"/>
      <c r="CEA633" s="462"/>
      <c r="CEB633" s="462"/>
      <c r="CEC633" s="462"/>
      <c r="CED633" s="462"/>
      <c r="CEE633" s="462"/>
      <c r="CEF633" s="462"/>
      <c r="CEG633" s="462"/>
      <c r="CEH633" s="462"/>
      <c r="CEI633" s="462"/>
      <c r="CEJ633" s="462"/>
      <c r="CEK633" s="462"/>
      <c r="CEL633" s="462"/>
      <c r="CEM633" s="462"/>
      <c r="CEN633" s="462"/>
      <c r="CEO633" s="462"/>
      <c r="CEP633" s="462"/>
      <c r="CEQ633" s="462"/>
      <c r="CER633" s="462"/>
      <c r="CES633" s="462"/>
      <c r="CET633" s="462"/>
      <c r="CEU633" s="462"/>
      <c r="CEV633" s="462"/>
      <c r="CEW633" s="462"/>
      <c r="CEX633" s="462"/>
      <c r="CEY633" s="462"/>
      <c r="CEZ633" s="462"/>
      <c r="CFA633" s="462"/>
      <c r="CFB633" s="462"/>
      <c r="CFC633" s="462"/>
      <c r="CFD633" s="462"/>
      <c r="CFE633" s="462"/>
      <c r="CFF633" s="462"/>
      <c r="CFG633" s="462"/>
      <c r="CFH633" s="462"/>
      <c r="CFI633" s="462"/>
      <c r="CFJ633" s="462"/>
      <c r="CFK633" s="462"/>
      <c r="CFL633" s="462"/>
      <c r="CFM633" s="462"/>
      <c r="CFN633" s="462"/>
      <c r="CFO633" s="462"/>
      <c r="CFP633" s="462"/>
      <c r="CFQ633" s="462"/>
      <c r="CFR633" s="462"/>
      <c r="CFS633" s="462"/>
      <c r="CFT633" s="462"/>
      <c r="CFU633" s="462"/>
      <c r="CFV633" s="462"/>
      <c r="CFW633" s="462"/>
      <c r="CFX633" s="462"/>
      <c r="CFY633" s="462"/>
      <c r="CFZ633" s="462"/>
      <c r="CGA633" s="462"/>
      <c r="CGB633" s="462"/>
      <c r="CGC633" s="462"/>
      <c r="CGD633" s="462"/>
      <c r="CGE633" s="462"/>
      <c r="CGF633" s="462"/>
      <c r="CGG633" s="462"/>
      <c r="CGH633" s="462"/>
      <c r="CGI633" s="462"/>
      <c r="CGJ633" s="462"/>
      <c r="CGK633" s="462"/>
      <c r="CGL633" s="462"/>
      <c r="CGM633" s="462"/>
      <c r="CGN633" s="462"/>
      <c r="CGO633" s="462"/>
      <c r="CGP633" s="462"/>
      <c r="CGQ633" s="462"/>
      <c r="CGR633" s="462"/>
      <c r="CGS633" s="462"/>
      <c r="CGT633" s="462"/>
      <c r="CGU633" s="462"/>
      <c r="CGV633" s="462"/>
      <c r="CGW633" s="462"/>
      <c r="CGX633" s="462"/>
      <c r="CGY633" s="462"/>
      <c r="CGZ633" s="462"/>
      <c r="CHA633" s="462"/>
      <c r="CHB633" s="462"/>
      <c r="CHC633" s="462"/>
      <c r="CHD633" s="462"/>
      <c r="CHE633" s="462"/>
      <c r="CHF633" s="462"/>
      <c r="CHG633" s="462"/>
      <c r="CHH633" s="462"/>
      <c r="CHI633" s="462"/>
      <c r="CHJ633" s="462"/>
      <c r="CHK633" s="462"/>
      <c r="CHL633" s="462"/>
      <c r="CHM633" s="462"/>
      <c r="CHN633" s="462"/>
      <c r="CHO633" s="462"/>
      <c r="CHP633" s="462"/>
      <c r="CHQ633" s="462"/>
      <c r="CHR633" s="462"/>
      <c r="CHS633" s="462"/>
      <c r="CHT633" s="462"/>
      <c r="CHU633" s="462"/>
      <c r="CHV633" s="462"/>
      <c r="CHW633" s="462"/>
      <c r="CHX633" s="462"/>
      <c r="CHY633" s="462"/>
      <c r="CHZ633" s="462"/>
      <c r="CIA633" s="462"/>
      <c r="CIB633" s="462"/>
      <c r="CIC633" s="462"/>
      <c r="CID633" s="462"/>
      <c r="CIE633" s="462"/>
      <c r="CIF633" s="462"/>
      <c r="CIG633" s="462"/>
      <c r="CIH633" s="462"/>
      <c r="CII633" s="462"/>
      <c r="CIJ633" s="462"/>
      <c r="CIK633" s="462"/>
      <c r="CIL633" s="462"/>
      <c r="CIM633" s="462"/>
      <c r="CIN633" s="462"/>
      <c r="CIO633" s="462"/>
      <c r="CIP633" s="462"/>
      <c r="CIQ633" s="462"/>
      <c r="CIR633" s="462"/>
      <c r="CIS633" s="462"/>
      <c r="CIT633" s="462"/>
      <c r="CIU633" s="462"/>
      <c r="CIV633" s="462"/>
      <c r="CIW633" s="462"/>
      <c r="CIX633" s="462"/>
      <c r="CIY633" s="462"/>
      <c r="CIZ633" s="462"/>
      <c r="CJA633" s="462"/>
      <c r="CJB633" s="462"/>
      <c r="CJC633" s="462"/>
      <c r="CJD633" s="462"/>
      <c r="CJE633" s="462"/>
      <c r="CJF633" s="462"/>
      <c r="CJG633" s="462"/>
      <c r="CJH633" s="462"/>
      <c r="CJI633" s="462"/>
      <c r="CJJ633" s="462"/>
      <c r="CJK633" s="462"/>
      <c r="CJL633" s="462"/>
      <c r="CJM633" s="462"/>
      <c r="CJN633" s="462"/>
      <c r="CJO633" s="462"/>
      <c r="CJP633" s="462"/>
      <c r="CJQ633" s="462"/>
      <c r="CJR633" s="462"/>
      <c r="CJS633" s="462"/>
      <c r="CJT633" s="462"/>
      <c r="CJU633" s="462"/>
      <c r="CJV633" s="462"/>
      <c r="CJW633" s="462"/>
      <c r="CJX633" s="462"/>
      <c r="CJY633" s="462"/>
      <c r="CJZ633" s="462"/>
      <c r="CKA633" s="462"/>
      <c r="CKB633" s="462"/>
      <c r="CKC633" s="462"/>
      <c r="CKD633" s="462"/>
      <c r="CKE633" s="462"/>
      <c r="CKF633" s="462"/>
      <c r="CKG633" s="462"/>
      <c r="CKH633" s="462"/>
      <c r="CKI633" s="462"/>
      <c r="CKJ633" s="462"/>
      <c r="CKK633" s="462"/>
      <c r="CKL633" s="462"/>
      <c r="CKM633" s="462"/>
      <c r="CKN633" s="462"/>
      <c r="CKO633" s="462"/>
      <c r="CKP633" s="462"/>
      <c r="CKQ633" s="462"/>
      <c r="CKR633" s="462"/>
      <c r="CKS633" s="462"/>
      <c r="CKT633" s="462"/>
      <c r="CKU633" s="462"/>
      <c r="CKV633" s="462"/>
      <c r="CKW633" s="462"/>
      <c r="CKX633" s="462"/>
      <c r="CKY633" s="462"/>
      <c r="CKZ633" s="462"/>
      <c r="CLA633" s="462"/>
      <c r="CLB633" s="462"/>
      <c r="CLC633" s="462"/>
      <c r="CLD633" s="462"/>
      <c r="CLE633" s="462"/>
      <c r="CLF633" s="462"/>
      <c r="CLG633" s="462"/>
      <c r="CLH633" s="462"/>
      <c r="CLI633" s="462"/>
      <c r="CLJ633" s="462"/>
      <c r="CLK633" s="462"/>
      <c r="CLL633" s="462"/>
      <c r="CLM633" s="462"/>
      <c r="CLN633" s="462"/>
      <c r="CLO633" s="462"/>
      <c r="CLP633" s="462"/>
      <c r="CLQ633" s="462"/>
      <c r="CLR633" s="462"/>
      <c r="CLS633" s="462"/>
      <c r="CLT633" s="462"/>
      <c r="CLU633" s="462"/>
      <c r="CLV633" s="462"/>
      <c r="CLW633" s="462"/>
      <c r="CLX633" s="462"/>
      <c r="CLY633" s="462"/>
      <c r="CLZ633" s="462"/>
      <c r="CMA633" s="462"/>
      <c r="CMB633" s="462"/>
      <c r="CMC633" s="462"/>
      <c r="CMD633" s="462"/>
      <c r="CME633" s="462"/>
      <c r="CMF633" s="462"/>
      <c r="CMG633" s="462"/>
      <c r="CMH633" s="462"/>
      <c r="CMI633" s="462"/>
      <c r="CMJ633" s="462"/>
      <c r="CMK633" s="462"/>
      <c r="CML633" s="462"/>
      <c r="CMM633" s="462"/>
      <c r="CMN633" s="462"/>
      <c r="CMO633" s="462"/>
      <c r="CMP633" s="462"/>
      <c r="CMQ633" s="462"/>
      <c r="CMR633" s="462"/>
      <c r="CMS633" s="462"/>
      <c r="CMT633" s="462"/>
      <c r="CMU633" s="462"/>
      <c r="CMV633" s="462"/>
      <c r="CMW633" s="462"/>
      <c r="CMX633" s="462"/>
      <c r="CMY633" s="462"/>
      <c r="CMZ633" s="462"/>
      <c r="CNA633" s="462"/>
      <c r="CNB633" s="462"/>
      <c r="CNC633" s="462"/>
      <c r="CND633" s="462"/>
      <c r="CNE633" s="462"/>
      <c r="CNF633" s="462"/>
      <c r="CNG633" s="462"/>
      <c r="CNH633" s="462"/>
      <c r="CNI633" s="462"/>
      <c r="CNJ633" s="462"/>
      <c r="CNK633" s="462"/>
      <c r="CNL633" s="462"/>
      <c r="CNM633" s="462"/>
      <c r="CNN633" s="462"/>
      <c r="CNO633" s="462"/>
      <c r="CNP633" s="462"/>
      <c r="CNQ633" s="462"/>
      <c r="CNR633" s="462"/>
      <c r="CNS633" s="462"/>
      <c r="CNT633" s="462"/>
      <c r="CNU633" s="462"/>
      <c r="CNV633" s="462"/>
      <c r="CNW633" s="462"/>
      <c r="CNX633" s="462"/>
      <c r="CNY633" s="462"/>
      <c r="CNZ633" s="462"/>
      <c r="COA633" s="462"/>
      <c r="COB633" s="462"/>
      <c r="COC633" s="462"/>
      <c r="COD633" s="462"/>
      <c r="COE633" s="462"/>
      <c r="COF633" s="462"/>
      <c r="COG633" s="462"/>
      <c r="COH633" s="462"/>
      <c r="COI633" s="462"/>
      <c r="COJ633" s="462"/>
      <c r="COK633" s="462"/>
      <c r="COL633" s="462"/>
      <c r="COM633" s="462"/>
      <c r="CON633" s="462"/>
      <c r="COO633" s="462"/>
      <c r="COP633" s="462"/>
      <c r="COQ633" s="462"/>
      <c r="COR633" s="462"/>
      <c r="COS633" s="462"/>
      <c r="COT633" s="462"/>
      <c r="COU633" s="462"/>
      <c r="COV633" s="462"/>
      <c r="COW633" s="462"/>
      <c r="COX633" s="462"/>
      <c r="COY633" s="462"/>
      <c r="COZ633" s="462"/>
      <c r="CPA633" s="462"/>
      <c r="CPB633" s="462"/>
      <c r="CPC633" s="462"/>
      <c r="CPD633" s="462"/>
      <c r="CPE633" s="462"/>
      <c r="CPF633" s="462"/>
      <c r="CPG633" s="462"/>
      <c r="CPH633" s="462"/>
      <c r="CPI633" s="462"/>
      <c r="CPJ633" s="462"/>
      <c r="CPK633" s="462"/>
      <c r="CPL633" s="462"/>
      <c r="CPM633" s="462"/>
      <c r="CPN633" s="462"/>
      <c r="CPO633" s="462"/>
      <c r="CPP633" s="462"/>
      <c r="CPQ633" s="462"/>
      <c r="CPR633" s="462"/>
      <c r="CPS633" s="462"/>
      <c r="CPT633" s="462"/>
      <c r="CPU633" s="462"/>
      <c r="CPV633" s="462"/>
      <c r="CPW633" s="462"/>
      <c r="CPX633" s="462"/>
      <c r="CPY633" s="462"/>
      <c r="CPZ633" s="462"/>
      <c r="CQA633" s="462"/>
      <c r="CQB633" s="462"/>
      <c r="CQC633" s="462"/>
      <c r="CQD633" s="462"/>
      <c r="CQE633" s="462"/>
      <c r="CQF633" s="462"/>
      <c r="CQG633" s="462"/>
      <c r="CQH633" s="462"/>
      <c r="CQI633" s="462"/>
      <c r="CQJ633" s="462"/>
      <c r="CQK633" s="462"/>
      <c r="CQL633" s="462"/>
      <c r="CQM633" s="462"/>
      <c r="CQN633" s="462"/>
      <c r="CQO633" s="462"/>
      <c r="CQP633" s="462"/>
      <c r="CQQ633" s="462"/>
      <c r="CQR633" s="462"/>
      <c r="CQS633" s="462"/>
      <c r="CQT633" s="462"/>
      <c r="CQU633" s="462"/>
      <c r="CQV633" s="462"/>
      <c r="CQW633" s="462"/>
      <c r="CQX633" s="462"/>
      <c r="CQY633" s="462"/>
      <c r="CQZ633" s="462"/>
      <c r="CRA633" s="462"/>
      <c r="CRB633" s="462"/>
      <c r="CRC633" s="462"/>
      <c r="CRD633" s="462"/>
      <c r="CRE633" s="462"/>
      <c r="CRF633" s="462"/>
      <c r="CRG633" s="462"/>
      <c r="CRH633" s="462"/>
      <c r="CRI633" s="462"/>
      <c r="CRJ633" s="462"/>
      <c r="CRK633" s="462"/>
      <c r="CRL633" s="462"/>
      <c r="CRM633" s="462"/>
      <c r="CRN633" s="462"/>
      <c r="CRO633" s="462"/>
      <c r="CRP633" s="462"/>
      <c r="CRQ633" s="462"/>
      <c r="CRR633" s="462"/>
      <c r="CRS633" s="462"/>
      <c r="CRT633" s="462"/>
      <c r="CRU633" s="462"/>
      <c r="CRV633" s="462"/>
      <c r="CRW633" s="462"/>
      <c r="CRX633" s="462"/>
      <c r="CRY633" s="462"/>
      <c r="CRZ633" s="462"/>
      <c r="CSA633" s="462"/>
      <c r="CSB633" s="462"/>
      <c r="CSC633" s="462"/>
      <c r="CSD633" s="462"/>
      <c r="CSE633" s="462"/>
      <c r="CSF633" s="462"/>
      <c r="CSG633" s="462"/>
      <c r="CSH633" s="462"/>
      <c r="CSI633" s="462"/>
      <c r="CSJ633" s="462"/>
      <c r="CSK633" s="462"/>
      <c r="CSL633" s="462"/>
      <c r="CSM633" s="462"/>
      <c r="CSN633" s="462"/>
      <c r="CSO633" s="462"/>
      <c r="CSP633" s="462"/>
      <c r="CSQ633" s="462"/>
      <c r="CSR633" s="462"/>
      <c r="CSS633" s="462"/>
      <c r="CST633" s="462"/>
      <c r="CSU633" s="462"/>
      <c r="CSV633" s="462"/>
      <c r="CSW633" s="462"/>
      <c r="CSX633" s="462"/>
      <c r="CSY633" s="462"/>
      <c r="CSZ633" s="462"/>
      <c r="CTA633" s="462"/>
      <c r="CTB633" s="462"/>
      <c r="CTC633" s="462"/>
      <c r="CTD633" s="462"/>
      <c r="CTE633" s="462"/>
      <c r="CTF633" s="462"/>
      <c r="CTG633" s="462"/>
      <c r="CTH633" s="462"/>
      <c r="CTI633" s="462"/>
      <c r="CTJ633" s="462"/>
      <c r="CTK633" s="462"/>
      <c r="CTL633" s="462"/>
      <c r="CTM633" s="462"/>
      <c r="CTN633" s="462"/>
      <c r="CTO633" s="462"/>
      <c r="CTP633" s="462"/>
      <c r="CTQ633" s="462"/>
      <c r="CTR633" s="462"/>
      <c r="CTS633" s="462"/>
      <c r="CTT633" s="462"/>
      <c r="CTU633" s="462"/>
      <c r="CTV633" s="462"/>
      <c r="CTW633" s="462"/>
      <c r="CTX633" s="462"/>
      <c r="CTY633" s="462"/>
      <c r="CTZ633" s="462"/>
      <c r="CUA633" s="462"/>
      <c r="CUB633" s="462"/>
      <c r="CUC633" s="462"/>
      <c r="CUD633" s="462"/>
      <c r="CUE633" s="462"/>
      <c r="CUF633" s="462"/>
      <c r="CUG633" s="462"/>
      <c r="CUH633" s="462"/>
      <c r="CUI633" s="462"/>
      <c r="CUJ633" s="462"/>
      <c r="CUK633" s="462"/>
      <c r="CUL633" s="462"/>
      <c r="CUM633" s="462"/>
      <c r="CUN633" s="462"/>
      <c r="CUO633" s="462"/>
      <c r="CUP633" s="462"/>
      <c r="CUQ633" s="462"/>
      <c r="CUR633" s="462"/>
      <c r="CUS633" s="462"/>
      <c r="CUT633" s="462"/>
      <c r="CUU633" s="462"/>
      <c r="CUV633" s="462"/>
      <c r="CUW633" s="462"/>
      <c r="CUX633" s="462"/>
      <c r="CUY633" s="462"/>
      <c r="CUZ633" s="462"/>
      <c r="CVA633" s="462"/>
      <c r="CVB633" s="462"/>
      <c r="CVC633" s="462"/>
      <c r="CVD633" s="462"/>
      <c r="CVE633" s="462"/>
      <c r="CVF633" s="462"/>
      <c r="CVG633" s="462"/>
      <c r="CVH633" s="462"/>
      <c r="CVI633" s="462"/>
      <c r="CVJ633" s="462"/>
      <c r="CVK633" s="462"/>
      <c r="CVL633" s="462"/>
      <c r="CVM633" s="462"/>
      <c r="CVN633" s="462"/>
      <c r="CVO633" s="462"/>
      <c r="CVP633" s="462"/>
      <c r="CVQ633" s="462"/>
      <c r="CVR633" s="462"/>
      <c r="CVS633" s="462"/>
      <c r="CVT633" s="462"/>
      <c r="CVU633" s="462"/>
      <c r="CVV633" s="462"/>
      <c r="CVW633" s="462"/>
      <c r="CVX633" s="462"/>
      <c r="CVY633" s="462"/>
      <c r="CVZ633" s="462"/>
      <c r="CWA633" s="462"/>
      <c r="CWB633" s="462"/>
      <c r="CWC633" s="462"/>
      <c r="CWD633" s="462"/>
      <c r="CWE633" s="462"/>
      <c r="CWF633" s="462"/>
      <c r="CWG633" s="462"/>
      <c r="CWH633" s="462"/>
      <c r="CWI633" s="462"/>
      <c r="CWJ633" s="462"/>
      <c r="CWK633" s="462"/>
      <c r="CWL633" s="462"/>
      <c r="CWM633" s="462"/>
      <c r="CWN633" s="462"/>
      <c r="CWO633" s="462"/>
      <c r="CWP633" s="462"/>
      <c r="CWQ633" s="462"/>
      <c r="CWR633" s="462"/>
      <c r="CWS633" s="462"/>
      <c r="CWT633" s="462"/>
      <c r="CWU633" s="462"/>
      <c r="CWV633" s="462"/>
      <c r="CWW633" s="462"/>
      <c r="CWX633" s="462"/>
      <c r="CWY633" s="462"/>
      <c r="CWZ633" s="462"/>
      <c r="CXA633" s="462"/>
      <c r="CXB633" s="462"/>
      <c r="CXC633" s="462"/>
      <c r="CXD633" s="462"/>
      <c r="CXE633" s="462"/>
      <c r="CXF633" s="462"/>
      <c r="CXG633" s="462"/>
      <c r="CXH633" s="462"/>
      <c r="CXI633" s="462"/>
      <c r="CXJ633" s="462"/>
      <c r="CXK633" s="462"/>
      <c r="CXL633" s="462"/>
      <c r="CXM633" s="462"/>
      <c r="CXN633" s="462"/>
      <c r="CXO633" s="462"/>
      <c r="CXP633" s="462"/>
      <c r="CXQ633" s="462"/>
      <c r="CXR633" s="462"/>
      <c r="CXS633" s="462"/>
      <c r="CXT633" s="462"/>
      <c r="CXU633" s="462"/>
      <c r="CXV633" s="462"/>
      <c r="CXW633" s="462"/>
      <c r="CXX633" s="462"/>
      <c r="CXY633" s="462"/>
      <c r="CXZ633" s="462"/>
      <c r="CYA633" s="462"/>
      <c r="CYB633" s="462"/>
      <c r="CYC633" s="462"/>
      <c r="CYD633" s="462"/>
      <c r="CYE633" s="462"/>
      <c r="CYF633" s="462"/>
      <c r="CYG633" s="462"/>
      <c r="CYH633" s="462"/>
      <c r="CYI633" s="462"/>
      <c r="CYJ633" s="462"/>
      <c r="CYK633" s="462"/>
      <c r="CYL633" s="462"/>
      <c r="CYM633" s="462"/>
      <c r="CYN633" s="462"/>
      <c r="CYO633" s="462"/>
      <c r="CYP633" s="462"/>
      <c r="CYQ633" s="462"/>
      <c r="CYR633" s="462"/>
      <c r="CYS633" s="462"/>
      <c r="CYT633" s="462"/>
      <c r="CYU633" s="462"/>
      <c r="CYV633" s="462"/>
      <c r="CYW633" s="462"/>
      <c r="CYX633" s="462"/>
      <c r="CYY633" s="462"/>
      <c r="CYZ633" s="462"/>
      <c r="CZA633" s="462"/>
      <c r="CZB633" s="462"/>
      <c r="CZC633" s="462"/>
      <c r="CZD633" s="462"/>
      <c r="CZE633" s="462"/>
      <c r="CZF633" s="462"/>
      <c r="CZG633" s="462"/>
      <c r="CZH633" s="462"/>
      <c r="CZI633" s="462"/>
      <c r="CZJ633" s="462"/>
      <c r="CZK633" s="462"/>
      <c r="CZL633" s="462"/>
      <c r="CZM633" s="462"/>
      <c r="CZN633" s="462"/>
      <c r="CZO633" s="462"/>
      <c r="CZP633" s="462"/>
      <c r="CZQ633" s="462"/>
      <c r="CZR633" s="462"/>
      <c r="CZS633" s="462"/>
      <c r="CZT633" s="462"/>
      <c r="CZU633" s="462"/>
      <c r="CZV633" s="462"/>
      <c r="CZW633" s="462"/>
      <c r="CZX633" s="462"/>
      <c r="CZY633" s="462"/>
      <c r="CZZ633" s="462"/>
      <c r="DAA633" s="462"/>
      <c r="DAB633" s="462"/>
      <c r="DAC633" s="462"/>
      <c r="DAD633" s="462"/>
      <c r="DAE633" s="462"/>
      <c r="DAF633" s="462"/>
      <c r="DAG633" s="462"/>
      <c r="DAH633" s="462"/>
      <c r="DAI633" s="462"/>
      <c r="DAJ633" s="462"/>
      <c r="DAK633" s="462"/>
      <c r="DAL633" s="462"/>
      <c r="DAM633" s="462"/>
      <c r="DAN633" s="462"/>
      <c r="DAO633" s="462"/>
      <c r="DAP633" s="462"/>
      <c r="DAQ633" s="462"/>
      <c r="DAR633" s="462"/>
      <c r="DAS633" s="462"/>
      <c r="DAT633" s="462"/>
      <c r="DAU633" s="462"/>
      <c r="DAV633" s="462"/>
      <c r="DAW633" s="462"/>
      <c r="DAX633" s="462"/>
      <c r="DAY633" s="462"/>
      <c r="DAZ633" s="462"/>
      <c r="DBA633" s="462"/>
      <c r="DBB633" s="462"/>
      <c r="DBC633" s="462"/>
      <c r="DBD633" s="462"/>
      <c r="DBE633" s="462"/>
      <c r="DBF633" s="462"/>
      <c r="DBG633" s="462"/>
      <c r="DBH633" s="462"/>
      <c r="DBI633" s="462"/>
      <c r="DBJ633" s="462"/>
      <c r="DBK633" s="462"/>
      <c r="DBL633" s="462"/>
      <c r="DBM633" s="462"/>
      <c r="DBN633" s="462"/>
      <c r="DBO633" s="462"/>
      <c r="DBP633" s="462"/>
      <c r="DBQ633" s="462"/>
      <c r="DBR633" s="462"/>
      <c r="DBS633" s="462"/>
      <c r="DBT633" s="462"/>
      <c r="DBU633" s="462"/>
      <c r="DBV633" s="462"/>
      <c r="DBW633" s="462"/>
      <c r="DBX633" s="462"/>
      <c r="DBY633" s="462"/>
      <c r="DBZ633" s="462"/>
      <c r="DCA633" s="462"/>
      <c r="DCB633" s="462"/>
      <c r="DCC633" s="462"/>
      <c r="DCD633" s="462"/>
      <c r="DCE633" s="462"/>
      <c r="DCF633" s="462"/>
      <c r="DCG633" s="462"/>
      <c r="DCH633" s="462"/>
      <c r="DCI633" s="462"/>
      <c r="DCJ633" s="462"/>
      <c r="DCK633" s="462"/>
      <c r="DCL633" s="462"/>
      <c r="DCM633" s="462"/>
      <c r="DCN633" s="462"/>
      <c r="DCO633" s="462"/>
      <c r="DCP633" s="462"/>
      <c r="DCQ633" s="462"/>
      <c r="DCR633" s="462"/>
      <c r="DCS633" s="462"/>
      <c r="DCT633" s="462"/>
      <c r="DCU633" s="462"/>
      <c r="DCV633" s="462"/>
      <c r="DCW633" s="462"/>
      <c r="DCX633" s="462"/>
      <c r="DCY633" s="462"/>
      <c r="DCZ633" s="462"/>
      <c r="DDA633" s="462"/>
      <c r="DDB633" s="462"/>
      <c r="DDC633" s="462"/>
      <c r="DDD633" s="462"/>
      <c r="DDE633" s="462"/>
      <c r="DDF633" s="462"/>
      <c r="DDG633" s="462"/>
      <c r="DDH633" s="462"/>
      <c r="DDI633" s="462"/>
      <c r="DDJ633" s="462"/>
      <c r="DDK633" s="462"/>
      <c r="DDL633" s="462"/>
      <c r="DDM633" s="462"/>
      <c r="DDN633" s="462"/>
      <c r="DDO633" s="462"/>
      <c r="DDP633" s="462"/>
      <c r="DDQ633" s="462"/>
      <c r="DDR633" s="462"/>
      <c r="DDS633" s="462"/>
      <c r="DDT633" s="462"/>
      <c r="DDU633" s="462"/>
      <c r="DDV633" s="462"/>
      <c r="DDW633" s="462"/>
      <c r="DDX633" s="462"/>
      <c r="DDY633" s="462"/>
      <c r="DDZ633" s="462"/>
      <c r="DEA633" s="462"/>
      <c r="DEB633" s="462"/>
      <c r="DEC633" s="462"/>
      <c r="DED633" s="462"/>
      <c r="DEE633" s="462"/>
      <c r="DEF633" s="462"/>
      <c r="DEG633" s="462"/>
      <c r="DEH633" s="462"/>
      <c r="DEI633" s="462"/>
      <c r="DEJ633" s="462"/>
      <c r="DEK633" s="462"/>
      <c r="DEL633" s="462"/>
      <c r="DEM633" s="462"/>
      <c r="DEN633" s="462"/>
      <c r="DEO633" s="462"/>
      <c r="DEP633" s="462"/>
      <c r="DEQ633" s="462"/>
      <c r="DER633" s="462"/>
      <c r="DES633" s="462"/>
      <c r="DET633" s="462"/>
      <c r="DEU633" s="462"/>
      <c r="DEV633" s="462"/>
      <c r="DEW633" s="462"/>
      <c r="DEX633" s="462"/>
      <c r="DEY633" s="462"/>
      <c r="DEZ633" s="462"/>
      <c r="DFA633" s="462"/>
      <c r="DFB633" s="462"/>
      <c r="DFC633" s="462"/>
      <c r="DFD633" s="462"/>
      <c r="DFE633" s="462"/>
      <c r="DFF633" s="462"/>
      <c r="DFG633" s="462"/>
      <c r="DFH633" s="462"/>
      <c r="DFI633" s="462"/>
      <c r="DFJ633" s="462"/>
      <c r="DFK633" s="462"/>
      <c r="DFL633" s="462"/>
      <c r="DFM633" s="462"/>
      <c r="DFN633" s="462"/>
      <c r="DFO633" s="462"/>
      <c r="DFP633" s="462"/>
      <c r="DFQ633" s="462"/>
      <c r="DFR633" s="462"/>
      <c r="DFS633" s="462"/>
      <c r="DFT633" s="462"/>
      <c r="DFU633" s="462"/>
      <c r="DFV633" s="462"/>
      <c r="DFW633" s="462"/>
      <c r="DFX633" s="462"/>
      <c r="DFY633" s="462"/>
      <c r="DFZ633" s="462"/>
      <c r="DGA633" s="462"/>
      <c r="DGB633" s="462"/>
      <c r="DGC633" s="462"/>
      <c r="DGD633" s="462"/>
      <c r="DGE633" s="462"/>
      <c r="DGF633" s="462"/>
      <c r="DGG633" s="462"/>
      <c r="DGH633" s="462"/>
      <c r="DGI633" s="462"/>
      <c r="DGJ633" s="462"/>
      <c r="DGK633" s="462"/>
      <c r="DGL633" s="462"/>
      <c r="DGM633" s="462"/>
      <c r="DGN633" s="462"/>
      <c r="DGO633" s="462"/>
      <c r="DGP633" s="462"/>
      <c r="DGQ633" s="462"/>
      <c r="DGR633" s="462"/>
      <c r="DGS633" s="462"/>
      <c r="DGT633" s="462"/>
      <c r="DGU633" s="462"/>
      <c r="DGV633" s="462"/>
      <c r="DGW633" s="462"/>
      <c r="DGX633" s="462"/>
      <c r="DGY633" s="462"/>
      <c r="DGZ633" s="462"/>
      <c r="DHA633" s="462"/>
      <c r="DHB633" s="462"/>
      <c r="DHC633" s="462"/>
      <c r="DHD633" s="462"/>
      <c r="DHE633" s="462"/>
      <c r="DHF633" s="462"/>
      <c r="DHG633" s="462"/>
      <c r="DHH633" s="462"/>
      <c r="DHI633" s="462"/>
      <c r="DHJ633" s="462"/>
      <c r="DHK633" s="462"/>
      <c r="DHL633" s="462"/>
      <c r="DHM633" s="462"/>
      <c r="DHN633" s="462"/>
      <c r="DHO633" s="462"/>
      <c r="DHP633" s="462"/>
      <c r="DHQ633" s="462"/>
      <c r="DHR633" s="462"/>
      <c r="DHS633" s="462"/>
      <c r="DHT633" s="462"/>
      <c r="DHU633" s="462"/>
      <c r="DHV633" s="462"/>
      <c r="DHW633" s="462"/>
      <c r="DHX633" s="462"/>
      <c r="DHY633" s="462"/>
      <c r="DHZ633" s="462"/>
      <c r="DIA633" s="462"/>
      <c r="DIB633" s="462"/>
      <c r="DIC633" s="462"/>
      <c r="DID633" s="462"/>
      <c r="DIE633" s="462"/>
      <c r="DIF633" s="462"/>
      <c r="DIG633" s="462"/>
      <c r="DIH633" s="462"/>
      <c r="DII633" s="462"/>
      <c r="DIJ633" s="462"/>
      <c r="DIK633" s="462"/>
      <c r="DIL633" s="462"/>
      <c r="DIM633" s="462"/>
      <c r="DIN633" s="462"/>
      <c r="DIO633" s="462"/>
      <c r="DIP633" s="462"/>
      <c r="DIQ633" s="462"/>
      <c r="DIR633" s="462"/>
      <c r="DIS633" s="462"/>
      <c r="DIT633" s="462"/>
      <c r="DIU633" s="462"/>
      <c r="DIV633" s="462"/>
      <c r="DIW633" s="462"/>
      <c r="DIX633" s="462"/>
      <c r="DIY633" s="462"/>
      <c r="DIZ633" s="462"/>
      <c r="DJA633" s="462"/>
      <c r="DJB633" s="462"/>
      <c r="DJC633" s="462"/>
      <c r="DJD633" s="462"/>
      <c r="DJE633" s="462"/>
      <c r="DJF633" s="462"/>
      <c r="DJG633" s="462"/>
      <c r="DJH633" s="462"/>
      <c r="DJI633" s="462"/>
      <c r="DJJ633" s="462"/>
      <c r="DJK633" s="462"/>
      <c r="DJL633" s="462"/>
      <c r="DJM633" s="462"/>
      <c r="DJN633" s="462"/>
      <c r="DJO633" s="462"/>
      <c r="DJP633" s="462"/>
      <c r="DJQ633" s="462"/>
      <c r="DJR633" s="462"/>
      <c r="DJS633" s="462"/>
      <c r="DJT633" s="462"/>
      <c r="DJU633" s="462"/>
      <c r="DJV633" s="462"/>
      <c r="DJW633" s="462"/>
      <c r="DJX633" s="462"/>
      <c r="DJY633" s="462"/>
      <c r="DJZ633" s="462"/>
      <c r="DKA633" s="462"/>
      <c r="DKB633" s="462"/>
      <c r="DKC633" s="462"/>
      <c r="DKD633" s="462"/>
      <c r="DKE633" s="462"/>
      <c r="DKF633" s="462"/>
      <c r="DKG633" s="462"/>
      <c r="DKH633" s="462"/>
      <c r="DKI633" s="462"/>
      <c r="DKJ633" s="462"/>
      <c r="DKK633" s="462"/>
      <c r="DKL633" s="462"/>
      <c r="DKM633" s="462"/>
      <c r="DKN633" s="462"/>
      <c r="DKO633" s="462"/>
      <c r="DKP633" s="462"/>
      <c r="DKQ633" s="462"/>
      <c r="DKR633" s="462"/>
      <c r="DKS633" s="462"/>
      <c r="DKT633" s="462"/>
      <c r="DKU633" s="462"/>
      <c r="DKV633" s="462"/>
      <c r="DKW633" s="462"/>
      <c r="DKX633" s="462"/>
      <c r="DKY633" s="462"/>
      <c r="DKZ633" s="462"/>
      <c r="DLA633" s="462"/>
      <c r="DLB633" s="462"/>
      <c r="DLC633" s="462"/>
      <c r="DLD633" s="462"/>
      <c r="DLE633" s="462"/>
      <c r="DLF633" s="462"/>
      <c r="DLG633" s="462"/>
      <c r="DLH633" s="462"/>
      <c r="DLI633" s="462"/>
      <c r="DLJ633" s="462"/>
      <c r="DLK633" s="462"/>
      <c r="DLL633" s="462"/>
      <c r="DLM633" s="462"/>
      <c r="DLN633" s="462"/>
      <c r="DLO633" s="462"/>
      <c r="DLP633" s="462"/>
      <c r="DLQ633" s="462"/>
      <c r="DLR633" s="462"/>
      <c r="DLS633" s="462"/>
      <c r="DLT633" s="462"/>
      <c r="DLU633" s="462"/>
      <c r="DLV633" s="462"/>
      <c r="DLW633" s="462"/>
      <c r="DLX633" s="462"/>
      <c r="DLY633" s="462"/>
      <c r="DLZ633" s="462"/>
      <c r="DMA633" s="462"/>
      <c r="DMB633" s="462"/>
      <c r="DMC633" s="462"/>
      <c r="DMD633" s="462"/>
      <c r="DME633" s="462"/>
      <c r="DMF633" s="462"/>
      <c r="DMG633" s="462"/>
      <c r="DMH633" s="462"/>
      <c r="DMI633" s="462"/>
      <c r="DMJ633" s="462"/>
      <c r="DMK633" s="462"/>
      <c r="DML633" s="462"/>
      <c r="DMM633" s="462"/>
      <c r="DMN633" s="462"/>
      <c r="DMO633" s="462"/>
      <c r="DMP633" s="462"/>
      <c r="DMQ633" s="462"/>
      <c r="DMR633" s="462"/>
      <c r="DMS633" s="462"/>
      <c r="DMT633" s="462"/>
      <c r="DMU633" s="462"/>
      <c r="DMV633" s="462"/>
      <c r="DMW633" s="462"/>
      <c r="DMX633" s="462"/>
      <c r="DMY633" s="462"/>
      <c r="DMZ633" s="462"/>
      <c r="DNA633" s="462"/>
      <c r="DNB633" s="462"/>
      <c r="DNC633" s="462"/>
      <c r="DND633" s="462"/>
      <c r="DNE633" s="462"/>
      <c r="DNF633" s="462"/>
      <c r="DNG633" s="462"/>
      <c r="DNH633" s="462"/>
      <c r="DNI633" s="462"/>
      <c r="DNJ633" s="462"/>
      <c r="DNK633" s="462"/>
      <c r="DNL633" s="462"/>
      <c r="DNM633" s="462"/>
      <c r="DNN633" s="462"/>
      <c r="DNO633" s="462"/>
      <c r="DNP633" s="462"/>
      <c r="DNQ633" s="462"/>
      <c r="DNR633" s="462"/>
      <c r="DNS633" s="462"/>
      <c r="DNT633" s="462"/>
      <c r="DNU633" s="462"/>
      <c r="DNV633" s="462"/>
      <c r="DNW633" s="462"/>
      <c r="DNX633" s="462"/>
      <c r="DNY633" s="462"/>
      <c r="DNZ633" s="462"/>
      <c r="DOA633" s="462"/>
      <c r="DOB633" s="462"/>
      <c r="DOC633" s="462"/>
      <c r="DOD633" s="462"/>
      <c r="DOE633" s="462"/>
      <c r="DOF633" s="462"/>
      <c r="DOG633" s="462"/>
      <c r="DOH633" s="462"/>
      <c r="DOI633" s="462"/>
      <c r="DOJ633" s="462"/>
      <c r="DOK633" s="462"/>
      <c r="DOL633" s="462"/>
      <c r="DOM633" s="462"/>
      <c r="DON633" s="462"/>
      <c r="DOO633" s="462"/>
      <c r="DOP633" s="462"/>
      <c r="DOQ633" s="462"/>
      <c r="DOR633" s="462"/>
      <c r="DOS633" s="462"/>
      <c r="DOT633" s="462"/>
      <c r="DOU633" s="462"/>
      <c r="DOV633" s="462"/>
      <c r="DOW633" s="462"/>
      <c r="DOX633" s="462"/>
      <c r="DOY633" s="462"/>
      <c r="DOZ633" s="462"/>
      <c r="DPA633" s="462"/>
      <c r="DPB633" s="462"/>
      <c r="DPC633" s="462"/>
      <c r="DPD633" s="462"/>
      <c r="DPE633" s="462"/>
      <c r="DPF633" s="462"/>
      <c r="DPG633" s="462"/>
      <c r="DPH633" s="462"/>
      <c r="DPI633" s="462"/>
      <c r="DPJ633" s="462"/>
      <c r="DPK633" s="462"/>
      <c r="DPL633" s="462"/>
      <c r="DPM633" s="462"/>
      <c r="DPN633" s="462"/>
      <c r="DPO633" s="462"/>
      <c r="DPP633" s="462"/>
      <c r="DPQ633" s="462"/>
      <c r="DPR633" s="462"/>
      <c r="DPS633" s="462"/>
      <c r="DPT633" s="462"/>
      <c r="DPU633" s="462"/>
      <c r="DPV633" s="462"/>
      <c r="DPW633" s="462"/>
      <c r="DPX633" s="462"/>
      <c r="DPY633" s="462"/>
      <c r="DPZ633" s="462"/>
      <c r="DQA633" s="462"/>
      <c r="DQB633" s="462"/>
      <c r="DQC633" s="462"/>
      <c r="DQD633" s="462"/>
      <c r="DQE633" s="462"/>
      <c r="DQF633" s="462"/>
      <c r="DQG633" s="462"/>
      <c r="DQH633" s="462"/>
      <c r="DQI633" s="462"/>
      <c r="DQJ633" s="462"/>
      <c r="DQK633" s="462"/>
      <c r="DQL633" s="462"/>
      <c r="DQM633" s="462"/>
      <c r="DQN633" s="462"/>
      <c r="DQO633" s="462"/>
      <c r="DQP633" s="462"/>
      <c r="DQQ633" s="462"/>
      <c r="DQR633" s="462"/>
      <c r="DQS633" s="462"/>
      <c r="DQT633" s="462"/>
      <c r="DQU633" s="462"/>
      <c r="DQV633" s="462"/>
      <c r="DQW633" s="462"/>
      <c r="DQX633" s="462"/>
      <c r="DQY633" s="462"/>
      <c r="DQZ633" s="462"/>
      <c r="DRA633" s="462"/>
      <c r="DRB633" s="462"/>
      <c r="DRC633" s="462"/>
      <c r="DRD633" s="462"/>
      <c r="DRE633" s="462"/>
      <c r="DRF633" s="462"/>
      <c r="DRG633" s="462"/>
      <c r="DRH633" s="462"/>
      <c r="DRI633" s="462"/>
      <c r="DRJ633" s="462"/>
      <c r="DRK633" s="462"/>
      <c r="DRL633" s="462"/>
      <c r="DRM633" s="462"/>
      <c r="DRN633" s="462"/>
      <c r="DRO633" s="462"/>
      <c r="DRP633" s="462"/>
      <c r="DRQ633" s="462"/>
      <c r="DRR633" s="462"/>
      <c r="DRS633" s="462"/>
      <c r="DRT633" s="462"/>
      <c r="DRU633" s="462"/>
      <c r="DRV633" s="462"/>
      <c r="DRW633" s="462"/>
      <c r="DRX633" s="462"/>
      <c r="DRY633" s="462"/>
      <c r="DRZ633" s="462"/>
      <c r="DSA633" s="462"/>
      <c r="DSB633" s="462"/>
      <c r="DSC633" s="462"/>
      <c r="DSD633" s="462"/>
      <c r="DSE633" s="462"/>
      <c r="DSF633" s="462"/>
      <c r="DSG633" s="462"/>
      <c r="DSH633" s="462"/>
      <c r="DSI633" s="462"/>
      <c r="DSJ633" s="462"/>
      <c r="DSK633" s="462"/>
      <c r="DSL633" s="462"/>
      <c r="DSM633" s="462"/>
      <c r="DSN633" s="462"/>
      <c r="DSO633" s="462"/>
      <c r="DSP633" s="462"/>
      <c r="DSQ633" s="462"/>
      <c r="DSR633" s="462"/>
      <c r="DSS633" s="462"/>
      <c r="DST633" s="462"/>
      <c r="DSU633" s="462"/>
      <c r="DSV633" s="462"/>
      <c r="DSW633" s="462"/>
      <c r="DSX633" s="462"/>
      <c r="DSY633" s="462"/>
      <c r="DSZ633" s="462"/>
      <c r="DTA633" s="462"/>
      <c r="DTB633" s="462"/>
      <c r="DTC633" s="462"/>
      <c r="DTD633" s="462"/>
      <c r="DTE633" s="462"/>
      <c r="DTF633" s="462"/>
      <c r="DTG633" s="462"/>
      <c r="DTH633" s="462"/>
      <c r="DTI633" s="462"/>
      <c r="DTJ633" s="462"/>
      <c r="DTK633" s="462"/>
      <c r="DTL633" s="462"/>
      <c r="DTM633" s="462"/>
      <c r="DTN633" s="462"/>
      <c r="DTO633" s="462"/>
      <c r="DTP633" s="462"/>
      <c r="DTQ633" s="462"/>
      <c r="DTR633" s="462"/>
      <c r="DTS633" s="462"/>
      <c r="DTT633" s="462"/>
      <c r="DTU633" s="462"/>
      <c r="DTV633" s="462"/>
      <c r="DTW633" s="462"/>
      <c r="DTX633" s="462"/>
      <c r="DTY633" s="462"/>
      <c r="DTZ633" s="462"/>
      <c r="DUA633" s="462"/>
      <c r="DUB633" s="462"/>
      <c r="DUC633" s="462"/>
      <c r="DUD633" s="462"/>
      <c r="DUE633" s="462"/>
      <c r="DUF633" s="462"/>
      <c r="DUG633" s="462"/>
      <c r="DUH633" s="462"/>
      <c r="DUI633" s="462"/>
      <c r="DUJ633" s="462"/>
      <c r="DUK633" s="462"/>
      <c r="DUL633" s="462"/>
      <c r="DUM633" s="462"/>
      <c r="DUN633" s="462"/>
      <c r="DUO633" s="462"/>
      <c r="DUP633" s="462"/>
      <c r="DUQ633" s="462"/>
      <c r="DUR633" s="462"/>
      <c r="DUS633" s="462"/>
      <c r="DUT633" s="462"/>
      <c r="DUU633" s="462"/>
      <c r="DUV633" s="462"/>
      <c r="DUW633" s="462"/>
      <c r="DUX633" s="462"/>
      <c r="DUY633" s="462"/>
      <c r="DUZ633" s="462"/>
      <c r="DVA633" s="462"/>
      <c r="DVB633" s="462"/>
      <c r="DVC633" s="462"/>
      <c r="DVD633" s="462"/>
      <c r="DVE633" s="462"/>
      <c r="DVF633" s="462"/>
      <c r="DVG633" s="462"/>
      <c r="DVH633" s="462"/>
      <c r="DVI633" s="462"/>
      <c r="DVJ633" s="462"/>
      <c r="DVK633" s="462"/>
      <c r="DVL633" s="462"/>
      <c r="DVM633" s="462"/>
      <c r="DVN633" s="462"/>
      <c r="DVO633" s="462"/>
      <c r="DVP633" s="462"/>
      <c r="DVQ633" s="462"/>
      <c r="DVR633" s="462"/>
      <c r="DVS633" s="462"/>
      <c r="DVT633" s="462"/>
      <c r="DVU633" s="462"/>
      <c r="DVV633" s="462"/>
      <c r="DVW633" s="462"/>
      <c r="DVX633" s="462"/>
      <c r="DVY633" s="462"/>
      <c r="DVZ633" s="462"/>
      <c r="DWA633" s="462"/>
      <c r="DWB633" s="462"/>
      <c r="DWC633" s="462"/>
      <c r="DWD633" s="462"/>
      <c r="DWE633" s="462"/>
      <c r="DWF633" s="462"/>
      <c r="DWG633" s="462"/>
      <c r="DWH633" s="462"/>
      <c r="DWI633" s="462"/>
      <c r="DWJ633" s="462"/>
      <c r="DWK633" s="462"/>
      <c r="DWL633" s="462"/>
      <c r="DWM633" s="462"/>
      <c r="DWN633" s="462"/>
      <c r="DWO633" s="462"/>
      <c r="DWP633" s="462"/>
      <c r="DWQ633" s="462"/>
      <c r="DWR633" s="462"/>
      <c r="DWS633" s="462"/>
      <c r="DWT633" s="462"/>
      <c r="DWU633" s="462"/>
      <c r="DWV633" s="462"/>
      <c r="DWW633" s="462"/>
      <c r="DWX633" s="462"/>
      <c r="DWY633" s="462"/>
      <c r="DWZ633" s="462"/>
      <c r="DXA633" s="462"/>
      <c r="DXB633" s="462"/>
      <c r="DXC633" s="462"/>
      <c r="DXD633" s="462"/>
      <c r="DXE633" s="462"/>
      <c r="DXF633" s="462"/>
      <c r="DXG633" s="462"/>
      <c r="DXH633" s="462"/>
      <c r="DXI633" s="462"/>
      <c r="DXJ633" s="462"/>
      <c r="DXK633" s="462"/>
      <c r="DXL633" s="462"/>
      <c r="DXM633" s="462"/>
      <c r="DXN633" s="462"/>
      <c r="DXO633" s="462"/>
      <c r="DXP633" s="462"/>
      <c r="DXQ633" s="462"/>
      <c r="DXR633" s="462"/>
      <c r="DXS633" s="462"/>
      <c r="DXT633" s="462"/>
      <c r="DXU633" s="462"/>
      <c r="DXV633" s="462"/>
      <c r="DXW633" s="462"/>
      <c r="DXX633" s="462"/>
      <c r="DXY633" s="462"/>
      <c r="DXZ633" s="462"/>
      <c r="DYA633" s="462"/>
      <c r="DYB633" s="462"/>
      <c r="DYC633" s="462"/>
      <c r="DYD633" s="462"/>
      <c r="DYE633" s="462"/>
      <c r="DYF633" s="462"/>
      <c r="DYG633" s="462"/>
      <c r="DYH633" s="462"/>
      <c r="DYI633" s="462"/>
      <c r="DYJ633" s="462"/>
      <c r="DYK633" s="462"/>
      <c r="DYL633" s="462"/>
      <c r="DYM633" s="462"/>
      <c r="DYN633" s="462"/>
      <c r="DYO633" s="462"/>
      <c r="DYP633" s="462"/>
      <c r="DYQ633" s="462"/>
      <c r="DYR633" s="462"/>
      <c r="DYS633" s="462"/>
      <c r="DYT633" s="462"/>
      <c r="DYU633" s="462"/>
      <c r="DYV633" s="462"/>
      <c r="DYW633" s="462"/>
      <c r="DYX633" s="462"/>
      <c r="DYY633" s="462"/>
      <c r="DYZ633" s="462"/>
      <c r="DZA633" s="462"/>
      <c r="DZB633" s="462"/>
      <c r="DZC633" s="462"/>
      <c r="DZD633" s="462"/>
      <c r="DZE633" s="462"/>
      <c r="DZF633" s="462"/>
      <c r="DZG633" s="462"/>
      <c r="DZH633" s="462"/>
      <c r="DZI633" s="462"/>
      <c r="DZJ633" s="462"/>
      <c r="DZK633" s="462"/>
      <c r="DZL633" s="462"/>
      <c r="DZM633" s="462"/>
      <c r="DZN633" s="462"/>
      <c r="DZO633" s="462"/>
      <c r="DZP633" s="462"/>
      <c r="DZQ633" s="462"/>
      <c r="DZR633" s="462"/>
      <c r="DZS633" s="462"/>
      <c r="DZT633" s="462"/>
      <c r="DZU633" s="462"/>
      <c r="DZV633" s="462"/>
      <c r="DZW633" s="462"/>
      <c r="DZX633" s="462"/>
      <c r="DZY633" s="462"/>
      <c r="DZZ633" s="462"/>
      <c r="EAA633" s="462"/>
      <c r="EAB633" s="462"/>
      <c r="EAC633" s="462"/>
      <c r="EAD633" s="462"/>
      <c r="EAE633" s="462"/>
      <c r="EAF633" s="462"/>
      <c r="EAG633" s="462"/>
      <c r="EAH633" s="462"/>
      <c r="EAI633" s="462"/>
      <c r="EAJ633" s="462"/>
      <c r="EAK633" s="462"/>
      <c r="EAL633" s="462"/>
      <c r="EAM633" s="462"/>
      <c r="EAN633" s="462"/>
      <c r="EAO633" s="462"/>
      <c r="EAP633" s="462"/>
      <c r="EAQ633" s="462"/>
      <c r="EAR633" s="462"/>
      <c r="EAS633" s="462"/>
      <c r="EAT633" s="462"/>
      <c r="EAU633" s="462"/>
      <c r="EAV633" s="462"/>
      <c r="EAW633" s="462"/>
      <c r="EAX633" s="462"/>
      <c r="EAY633" s="462"/>
      <c r="EAZ633" s="462"/>
      <c r="EBA633" s="462"/>
      <c r="EBB633" s="462"/>
      <c r="EBC633" s="462"/>
      <c r="EBD633" s="462"/>
      <c r="EBE633" s="462"/>
      <c r="EBF633" s="462"/>
      <c r="EBG633" s="462"/>
      <c r="EBH633" s="462"/>
      <c r="EBI633" s="462"/>
      <c r="EBJ633" s="462"/>
      <c r="EBK633" s="462"/>
      <c r="EBL633" s="462"/>
      <c r="EBM633" s="462"/>
      <c r="EBN633" s="462"/>
      <c r="EBO633" s="462"/>
      <c r="EBP633" s="462"/>
      <c r="EBQ633" s="462"/>
      <c r="EBR633" s="462"/>
      <c r="EBS633" s="462"/>
      <c r="EBT633" s="462"/>
      <c r="EBU633" s="462"/>
      <c r="EBV633" s="462"/>
      <c r="EBW633" s="462"/>
      <c r="EBX633" s="462"/>
      <c r="EBY633" s="462"/>
      <c r="EBZ633" s="462"/>
      <c r="ECA633" s="462"/>
      <c r="ECB633" s="462"/>
      <c r="ECC633" s="462"/>
      <c r="ECD633" s="462"/>
      <c r="ECE633" s="462"/>
      <c r="ECF633" s="462"/>
      <c r="ECG633" s="462"/>
      <c r="ECH633" s="462"/>
      <c r="ECI633" s="462"/>
      <c r="ECJ633" s="462"/>
      <c r="ECK633" s="462"/>
      <c r="ECL633" s="462"/>
      <c r="ECM633" s="462"/>
      <c r="ECN633" s="462"/>
      <c r="ECO633" s="462"/>
      <c r="ECP633" s="462"/>
      <c r="ECQ633" s="462"/>
      <c r="ECR633" s="462"/>
      <c r="ECS633" s="462"/>
      <c r="ECT633" s="462"/>
      <c r="ECU633" s="462"/>
      <c r="ECV633" s="462"/>
      <c r="ECW633" s="462"/>
      <c r="ECX633" s="462"/>
      <c r="ECY633" s="462"/>
      <c r="ECZ633" s="462"/>
      <c r="EDA633" s="462"/>
      <c r="EDB633" s="462"/>
      <c r="EDC633" s="462"/>
      <c r="EDD633" s="462"/>
      <c r="EDE633" s="462"/>
      <c r="EDF633" s="462"/>
      <c r="EDG633" s="462"/>
      <c r="EDH633" s="462"/>
      <c r="EDI633" s="462"/>
      <c r="EDJ633" s="462"/>
      <c r="EDK633" s="462"/>
      <c r="EDL633" s="462"/>
      <c r="EDM633" s="462"/>
      <c r="EDN633" s="462"/>
      <c r="EDO633" s="462"/>
      <c r="EDP633" s="462"/>
      <c r="EDQ633" s="462"/>
      <c r="EDR633" s="462"/>
      <c r="EDS633" s="462"/>
      <c r="EDT633" s="462"/>
      <c r="EDU633" s="462"/>
      <c r="EDV633" s="462"/>
      <c r="EDW633" s="462"/>
      <c r="EDX633" s="462"/>
      <c r="EDY633" s="462"/>
      <c r="EDZ633" s="462"/>
      <c r="EEA633" s="462"/>
      <c r="EEB633" s="462"/>
      <c r="EEC633" s="462"/>
      <c r="EED633" s="462"/>
      <c r="EEE633" s="462"/>
      <c r="EEF633" s="462"/>
      <c r="EEG633" s="462"/>
      <c r="EEH633" s="462"/>
      <c r="EEI633" s="462"/>
      <c r="EEJ633" s="462"/>
      <c r="EEK633" s="462"/>
      <c r="EEL633" s="462"/>
      <c r="EEM633" s="462"/>
      <c r="EEN633" s="462"/>
      <c r="EEO633" s="462"/>
      <c r="EEP633" s="462"/>
      <c r="EEQ633" s="462"/>
      <c r="EER633" s="462"/>
      <c r="EES633" s="462"/>
      <c r="EET633" s="462"/>
      <c r="EEU633" s="462"/>
      <c r="EEV633" s="462"/>
      <c r="EEW633" s="462"/>
      <c r="EEX633" s="462"/>
      <c r="EEY633" s="462"/>
      <c r="EEZ633" s="462"/>
      <c r="EFA633" s="462"/>
      <c r="EFB633" s="462"/>
      <c r="EFC633" s="462"/>
      <c r="EFD633" s="462"/>
      <c r="EFE633" s="462"/>
      <c r="EFF633" s="462"/>
      <c r="EFG633" s="462"/>
      <c r="EFH633" s="462"/>
      <c r="EFI633" s="462"/>
      <c r="EFJ633" s="462"/>
      <c r="EFK633" s="462"/>
      <c r="EFL633" s="462"/>
      <c r="EFM633" s="462"/>
      <c r="EFN633" s="462"/>
      <c r="EFO633" s="462"/>
      <c r="EFP633" s="462"/>
      <c r="EFQ633" s="462"/>
      <c r="EFR633" s="462"/>
      <c r="EFS633" s="462"/>
      <c r="EFT633" s="462"/>
      <c r="EFU633" s="462"/>
      <c r="EFV633" s="462"/>
      <c r="EFW633" s="462"/>
      <c r="EFX633" s="462"/>
      <c r="EFY633" s="462"/>
      <c r="EFZ633" s="462"/>
      <c r="EGA633" s="462"/>
      <c r="EGB633" s="462"/>
      <c r="EGC633" s="462"/>
      <c r="EGD633" s="462"/>
      <c r="EGE633" s="462"/>
      <c r="EGF633" s="462"/>
      <c r="EGG633" s="462"/>
      <c r="EGH633" s="462"/>
      <c r="EGI633" s="462"/>
      <c r="EGJ633" s="462"/>
      <c r="EGK633" s="462"/>
      <c r="EGL633" s="462"/>
      <c r="EGM633" s="462"/>
      <c r="EGN633" s="462"/>
      <c r="EGO633" s="462"/>
      <c r="EGP633" s="462"/>
      <c r="EGQ633" s="462"/>
      <c r="EGR633" s="462"/>
      <c r="EGS633" s="462"/>
      <c r="EGT633" s="462"/>
      <c r="EGU633" s="462"/>
      <c r="EGV633" s="462"/>
      <c r="EGW633" s="462"/>
      <c r="EGX633" s="462"/>
      <c r="EGY633" s="462"/>
      <c r="EGZ633" s="462"/>
      <c r="EHA633" s="462"/>
      <c r="EHB633" s="462"/>
      <c r="EHC633" s="462"/>
      <c r="EHD633" s="462"/>
      <c r="EHE633" s="462"/>
      <c r="EHF633" s="462"/>
      <c r="EHG633" s="462"/>
      <c r="EHH633" s="462"/>
      <c r="EHI633" s="462"/>
      <c r="EHJ633" s="462"/>
      <c r="EHK633" s="462"/>
      <c r="EHL633" s="462"/>
      <c r="EHM633" s="462"/>
      <c r="EHN633" s="462"/>
      <c r="EHO633" s="462"/>
      <c r="EHP633" s="462"/>
      <c r="EHQ633" s="462"/>
      <c r="EHR633" s="462"/>
      <c r="EHS633" s="462"/>
      <c r="EHT633" s="462"/>
      <c r="EHU633" s="462"/>
      <c r="EHV633" s="462"/>
      <c r="EHW633" s="462"/>
      <c r="EHX633" s="462"/>
      <c r="EHY633" s="462"/>
      <c r="EHZ633" s="462"/>
      <c r="EIA633" s="462"/>
      <c r="EIB633" s="462"/>
      <c r="EIC633" s="462"/>
      <c r="EID633" s="462"/>
      <c r="EIE633" s="462"/>
      <c r="EIF633" s="462"/>
      <c r="EIG633" s="462"/>
      <c r="EIH633" s="462"/>
      <c r="EII633" s="462"/>
      <c r="EIJ633" s="462"/>
      <c r="EIK633" s="462"/>
      <c r="EIL633" s="462"/>
      <c r="EIM633" s="462"/>
      <c r="EIN633" s="462"/>
      <c r="EIO633" s="462"/>
      <c r="EIP633" s="462"/>
      <c r="EIQ633" s="462"/>
      <c r="EIR633" s="462"/>
      <c r="EIS633" s="462"/>
      <c r="EIT633" s="462"/>
      <c r="EIU633" s="462"/>
      <c r="EIV633" s="462"/>
      <c r="EIW633" s="462"/>
      <c r="EIX633" s="462"/>
      <c r="EIY633" s="462"/>
      <c r="EIZ633" s="462"/>
      <c r="EJA633" s="462"/>
      <c r="EJB633" s="462"/>
      <c r="EJC633" s="462"/>
      <c r="EJD633" s="462"/>
      <c r="EJE633" s="462"/>
      <c r="EJF633" s="462"/>
      <c r="EJG633" s="462"/>
      <c r="EJH633" s="462"/>
      <c r="EJI633" s="462"/>
      <c r="EJJ633" s="462"/>
      <c r="EJK633" s="462"/>
      <c r="EJL633" s="462"/>
      <c r="EJM633" s="462"/>
      <c r="EJN633" s="462"/>
      <c r="EJO633" s="462"/>
      <c r="EJP633" s="462"/>
      <c r="EJQ633" s="462"/>
      <c r="EJR633" s="462"/>
      <c r="EJS633" s="462"/>
      <c r="EJT633" s="462"/>
      <c r="EJU633" s="462"/>
      <c r="EJV633" s="462"/>
      <c r="EJW633" s="462"/>
      <c r="EJX633" s="462"/>
      <c r="EJY633" s="462"/>
      <c r="EJZ633" s="462"/>
      <c r="EKA633" s="462"/>
      <c r="EKB633" s="462"/>
      <c r="EKC633" s="462"/>
      <c r="EKD633" s="462"/>
      <c r="EKE633" s="462"/>
      <c r="EKF633" s="462"/>
      <c r="EKG633" s="462"/>
      <c r="EKH633" s="462"/>
      <c r="EKI633" s="462"/>
      <c r="EKJ633" s="462"/>
      <c r="EKK633" s="462"/>
      <c r="EKL633" s="462"/>
      <c r="EKM633" s="462"/>
      <c r="EKN633" s="462"/>
      <c r="EKO633" s="462"/>
      <c r="EKP633" s="462"/>
      <c r="EKQ633" s="462"/>
      <c r="EKR633" s="462"/>
      <c r="EKS633" s="462"/>
      <c r="EKT633" s="462"/>
      <c r="EKU633" s="462"/>
      <c r="EKV633" s="462"/>
      <c r="EKW633" s="462"/>
      <c r="EKX633" s="462"/>
      <c r="EKY633" s="462"/>
      <c r="EKZ633" s="462"/>
      <c r="ELA633" s="462"/>
      <c r="ELB633" s="462"/>
      <c r="ELC633" s="462"/>
      <c r="ELD633" s="462"/>
      <c r="ELE633" s="462"/>
      <c r="ELF633" s="462"/>
      <c r="ELG633" s="462"/>
      <c r="ELH633" s="462"/>
      <c r="ELI633" s="462"/>
      <c r="ELJ633" s="462"/>
      <c r="ELK633" s="462"/>
      <c r="ELL633" s="462"/>
      <c r="ELM633" s="462"/>
      <c r="ELN633" s="462"/>
      <c r="ELO633" s="462"/>
      <c r="ELP633" s="462"/>
      <c r="ELQ633" s="462"/>
      <c r="ELR633" s="462"/>
      <c r="ELS633" s="462"/>
      <c r="ELT633" s="462"/>
      <c r="ELU633" s="462"/>
      <c r="ELV633" s="462"/>
      <c r="ELW633" s="462"/>
      <c r="ELX633" s="462"/>
      <c r="ELY633" s="462"/>
      <c r="ELZ633" s="462"/>
      <c r="EMA633" s="462"/>
      <c r="EMB633" s="462"/>
      <c r="EMC633" s="462"/>
      <c r="EMD633" s="462"/>
      <c r="EME633" s="462"/>
      <c r="EMF633" s="462"/>
      <c r="EMG633" s="462"/>
      <c r="EMH633" s="462"/>
      <c r="EMI633" s="462"/>
      <c r="EMJ633" s="462"/>
      <c r="EMK633" s="462"/>
      <c r="EML633" s="462"/>
      <c r="EMM633" s="462"/>
      <c r="EMN633" s="462"/>
      <c r="EMO633" s="462"/>
      <c r="EMP633" s="462"/>
      <c r="EMQ633" s="462"/>
      <c r="EMR633" s="462"/>
      <c r="EMS633" s="462"/>
      <c r="EMT633" s="462"/>
      <c r="EMU633" s="462"/>
      <c r="EMV633" s="462"/>
      <c r="EMW633" s="462"/>
      <c r="EMX633" s="462"/>
      <c r="EMY633" s="462"/>
      <c r="EMZ633" s="462"/>
      <c r="ENA633" s="462"/>
      <c r="ENB633" s="462"/>
      <c r="ENC633" s="462"/>
      <c r="END633" s="462"/>
      <c r="ENE633" s="462"/>
      <c r="ENF633" s="462"/>
      <c r="ENG633" s="462"/>
      <c r="ENH633" s="462"/>
      <c r="ENI633" s="462"/>
      <c r="ENJ633" s="462"/>
      <c r="ENK633" s="462"/>
      <c r="ENL633" s="462"/>
      <c r="ENM633" s="462"/>
      <c r="ENN633" s="462"/>
      <c r="ENO633" s="462"/>
      <c r="ENP633" s="462"/>
      <c r="ENQ633" s="462"/>
      <c r="ENR633" s="462"/>
      <c r="ENS633" s="462"/>
      <c r="ENT633" s="462"/>
      <c r="ENU633" s="462"/>
      <c r="ENV633" s="462"/>
      <c r="ENW633" s="462"/>
      <c r="ENX633" s="462"/>
      <c r="ENY633" s="462"/>
      <c r="ENZ633" s="462"/>
      <c r="EOA633" s="462"/>
      <c r="EOB633" s="462"/>
      <c r="EOC633" s="462"/>
      <c r="EOD633" s="462"/>
      <c r="EOE633" s="462"/>
      <c r="EOF633" s="462"/>
      <c r="EOG633" s="462"/>
      <c r="EOH633" s="462"/>
      <c r="EOI633" s="462"/>
      <c r="EOJ633" s="462"/>
      <c r="EOK633" s="462"/>
      <c r="EOL633" s="462"/>
      <c r="EOM633" s="462"/>
      <c r="EON633" s="462"/>
      <c r="EOO633" s="462"/>
      <c r="EOP633" s="462"/>
      <c r="EOQ633" s="462"/>
      <c r="EOR633" s="462"/>
      <c r="EOS633" s="462"/>
      <c r="EOT633" s="462"/>
      <c r="EOU633" s="462"/>
      <c r="EOV633" s="462"/>
      <c r="EOW633" s="462"/>
      <c r="EOX633" s="462"/>
      <c r="EOY633" s="462"/>
      <c r="EOZ633" s="462"/>
      <c r="EPA633" s="462"/>
      <c r="EPB633" s="462"/>
      <c r="EPC633" s="462"/>
      <c r="EPD633" s="462"/>
      <c r="EPE633" s="462"/>
      <c r="EPF633" s="462"/>
      <c r="EPG633" s="462"/>
      <c r="EPH633" s="462"/>
      <c r="EPI633" s="462"/>
      <c r="EPJ633" s="462"/>
      <c r="EPK633" s="462"/>
      <c r="EPL633" s="462"/>
      <c r="EPM633" s="462"/>
      <c r="EPN633" s="462"/>
      <c r="EPO633" s="462"/>
      <c r="EPP633" s="462"/>
      <c r="EPQ633" s="462"/>
      <c r="EPR633" s="462"/>
      <c r="EPS633" s="462"/>
      <c r="EPT633" s="462"/>
      <c r="EPU633" s="462"/>
      <c r="EPV633" s="462"/>
      <c r="EPW633" s="462"/>
      <c r="EPX633" s="462"/>
      <c r="EPY633" s="462"/>
      <c r="EPZ633" s="462"/>
      <c r="EQA633" s="462"/>
      <c r="EQB633" s="462"/>
      <c r="EQC633" s="462"/>
      <c r="EQD633" s="462"/>
      <c r="EQE633" s="462"/>
      <c r="EQF633" s="462"/>
      <c r="EQG633" s="462"/>
      <c r="EQH633" s="462"/>
      <c r="EQI633" s="462"/>
      <c r="EQJ633" s="462"/>
      <c r="EQK633" s="462"/>
      <c r="EQL633" s="462"/>
      <c r="EQM633" s="462"/>
      <c r="EQN633" s="462"/>
      <c r="EQO633" s="462"/>
      <c r="EQP633" s="462"/>
      <c r="EQQ633" s="462"/>
      <c r="EQR633" s="462"/>
      <c r="EQS633" s="462"/>
      <c r="EQT633" s="462"/>
      <c r="EQU633" s="462"/>
      <c r="EQV633" s="462"/>
      <c r="EQW633" s="462"/>
      <c r="EQX633" s="462"/>
      <c r="EQY633" s="462"/>
      <c r="EQZ633" s="462"/>
      <c r="ERA633" s="462"/>
      <c r="ERB633" s="462"/>
      <c r="ERC633" s="462"/>
      <c r="ERD633" s="462"/>
      <c r="ERE633" s="462"/>
      <c r="ERF633" s="462"/>
      <c r="ERG633" s="462"/>
      <c r="ERH633" s="462"/>
      <c r="ERI633" s="462"/>
      <c r="ERJ633" s="462"/>
      <c r="ERK633" s="462"/>
      <c r="ERL633" s="462"/>
      <c r="ERM633" s="462"/>
      <c r="ERN633" s="462"/>
      <c r="ERO633" s="462"/>
      <c r="ERP633" s="462"/>
      <c r="ERQ633" s="462"/>
      <c r="ERR633" s="462"/>
      <c r="ERS633" s="462"/>
      <c r="ERT633" s="462"/>
      <c r="ERU633" s="462"/>
      <c r="ERV633" s="462"/>
      <c r="ERW633" s="462"/>
      <c r="ERX633" s="462"/>
      <c r="ERY633" s="462"/>
      <c r="ERZ633" s="462"/>
      <c r="ESA633" s="462"/>
      <c r="ESB633" s="462"/>
      <c r="ESC633" s="462"/>
      <c r="ESD633" s="462"/>
      <c r="ESE633" s="462"/>
      <c r="ESF633" s="462"/>
      <c r="ESG633" s="462"/>
      <c r="ESH633" s="462"/>
      <c r="ESI633" s="462"/>
      <c r="ESJ633" s="462"/>
      <c r="ESK633" s="462"/>
      <c r="ESL633" s="462"/>
      <c r="ESM633" s="462"/>
      <c r="ESN633" s="462"/>
      <c r="ESO633" s="462"/>
      <c r="ESP633" s="462"/>
      <c r="ESQ633" s="462"/>
      <c r="ESR633" s="462"/>
      <c r="ESS633" s="462"/>
      <c r="EST633" s="462"/>
      <c r="ESU633" s="462"/>
      <c r="ESV633" s="462"/>
      <c r="ESW633" s="462"/>
      <c r="ESX633" s="462"/>
      <c r="ESY633" s="462"/>
      <c r="ESZ633" s="462"/>
      <c r="ETA633" s="462"/>
      <c r="ETB633" s="462"/>
      <c r="ETC633" s="462"/>
      <c r="ETD633" s="462"/>
      <c r="ETE633" s="462"/>
      <c r="ETF633" s="462"/>
      <c r="ETG633" s="462"/>
      <c r="ETH633" s="462"/>
      <c r="ETI633" s="462"/>
      <c r="ETJ633" s="462"/>
      <c r="ETK633" s="462"/>
      <c r="ETL633" s="462"/>
      <c r="ETM633" s="462"/>
      <c r="ETN633" s="462"/>
      <c r="ETO633" s="462"/>
      <c r="ETP633" s="462"/>
      <c r="ETQ633" s="462"/>
      <c r="ETR633" s="462"/>
      <c r="ETS633" s="462"/>
      <c r="ETT633" s="462"/>
      <c r="ETU633" s="462"/>
      <c r="ETV633" s="462"/>
      <c r="ETW633" s="462"/>
      <c r="ETX633" s="462"/>
      <c r="ETY633" s="462"/>
      <c r="ETZ633" s="462"/>
      <c r="EUA633" s="462"/>
      <c r="EUB633" s="462"/>
      <c r="EUC633" s="462"/>
      <c r="EUD633" s="462"/>
      <c r="EUE633" s="462"/>
      <c r="EUF633" s="462"/>
      <c r="EUG633" s="462"/>
      <c r="EUH633" s="462"/>
      <c r="EUI633" s="462"/>
      <c r="EUJ633" s="462"/>
      <c r="EUK633" s="462"/>
      <c r="EUL633" s="462"/>
      <c r="EUM633" s="462"/>
      <c r="EUN633" s="462"/>
      <c r="EUO633" s="462"/>
      <c r="EUP633" s="462"/>
      <c r="EUQ633" s="462"/>
      <c r="EUR633" s="462"/>
      <c r="EUS633" s="462"/>
      <c r="EUT633" s="462"/>
      <c r="EUU633" s="462"/>
      <c r="EUV633" s="462"/>
      <c r="EUW633" s="462"/>
      <c r="EUX633" s="462"/>
      <c r="EUY633" s="462"/>
      <c r="EUZ633" s="462"/>
      <c r="EVA633" s="462"/>
      <c r="EVB633" s="462"/>
      <c r="EVC633" s="462"/>
      <c r="EVD633" s="462"/>
      <c r="EVE633" s="462"/>
      <c r="EVF633" s="462"/>
      <c r="EVG633" s="462"/>
      <c r="EVH633" s="462"/>
      <c r="EVI633" s="462"/>
      <c r="EVJ633" s="462"/>
      <c r="EVK633" s="462"/>
      <c r="EVL633" s="462"/>
      <c r="EVM633" s="462"/>
      <c r="EVN633" s="462"/>
      <c r="EVO633" s="462"/>
      <c r="EVP633" s="462"/>
      <c r="EVQ633" s="462"/>
      <c r="EVR633" s="462"/>
      <c r="EVS633" s="462"/>
      <c r="EVT633" s="462"/>
      <c r="EVU633" s="462"/>
      <c r="EVV633" s="462"/>
      <c r="EVW633" s="462"/>
      <c r="EVX633" s="462"/>
      <c r="EVY633" s="462"/>
      <c r="EVZ633" s="462"/>
      <c r="EWA633" s="462"/>
      <c r="EWB633" s="462"/>
      <c r="EWC633" s="462"/>
      <c r="EWD633" s="462"/>
      <c r="EWE633" s="462"/>
      <c r="EWF633" s="462"/>
      <c r="EWG633" s="462"/>
      <c r="EWH633" s="462"/>
      <c r="EWI633" s="462"/>
      <c r="EWJ633" s="462"/>
      <c r="EWK633" s="462"/>
      <c r="EWL633" s="462"/>
      <c r="EWM633" s="462"/>
      <c r="EWN633" s="462"/>
      <c r="EWO633" s="462"/>
      <c r="EWP633" s="462"/>
      <c r="EWQ633" s="462"/>
      <c r="EWR633" s="462"/>
      <c r="EWS633" s="462"/>
      <c r="EWT633" s="462"/>
      <c r="EWU633" s="462"/>
      <c r="EWV633" s="462"/>
      <c r="EWW633" s="462"/>
      <c r="EWX633" s="462"/>
      <c r="EWY633" s="462"/>
      <c r="EWZ633" s="462"/>
      <c r="EXA633" s="462"/>
      <c r="EXB633" s="462"/>
      <c r="EXC633" s="462"/>
      <c r="EXD633" s="462"/>
      <c r="EXE633" s="462"/>
      <c r="EXF633" s="462"/>
      <c r="EXG633" s="462"/>
      <c r="EXH633" s="462"/>
      <c r="EXI633" s="462"/>
      <c r="EXJ633" s="462"/>
      <c r="EXK633" s="462"/>
      <c r="EXL633" s="462"/>
      <c r="EXM633" s="462"/>
      <c r="EXN633" s="462"/>
      <c r="EXO633" s="462"/>
      <c r="EXP633" s="462"/>
      <c r="EXQ633" s="462"/>
      <c r="EXR633" s="462"/>
      <c r="EXS633" s="462"/>
      <c r="EXT633" s="462"/>
      <c r="EXU633" s="462"/>
      <c r="EXV633" s="462"/>
      <c r="EXW633" s="462"/>
      <c r="EXX633" s="462"/>
      <c r="EXY633" s="462"/>
      <c r="EXZ633" s="462"/>
      <c r="EYA633" s="462"/>
      <c r="EYB633" s="462"/>
      <c r="EYC633" s="462"/>
      <c r="EYD633" s="462"/>
      <c r="EYE633" s="462"/>
      <c r="EYF633" s="462"/>
      <c r="EYG633" s="462"/>
      <c r="EYH633" s="462"/>
      <c r="EYI633" s="462"/>
      <c r="EYJ633" s="462"/>
      <c r="EYK633" s="462"/>
      <c r="EYL633" s="462"/>
      <c r="EYM633" s="462"/>
      <c r="EYN633" s="462"/>
      <c r="EYO633" s="462"/>
      <c r="EYP633" s="462"/>
      <c r="EYQ633" s="462"/>
      <c r="EYR633" s="462"/>
      <c r="EYS633" s="462"/>
      <c r="EYT633" s="462"/>
      <c r="EYU633" s="462"/>
      <c r="EYV633" s="462"/>
      <c r="EYW633" s="462"/>
      <c r="EYX633" s="462"/>
      <c r="EYY633" s="462"/>
      <c r="EYZ633" s="462"/>
      <c r="EZA633" s="462"/>
      <c r="EZB633" s="462"/>
      <c r="EZC633" s="462"/>
      <c r="EZD633" s="462"/>
      <c r="EZE633" s="462"/>
      <c r="EZF633" s="462"/>
      <c r="EZG633" s="462"/>
      <c r="EZH633" s="462"/>
      <c r="EZI633" s="462"/>
      <c r="EZJ633" s="462"/>
      <c r="EZK633" s="462"/>
      <c r="EZL633" s="462"/>
      <c r="EZM633" s="462"/>
      <c r="EZN633" s="462"/>
      <c r="EZO633" s="462"/>
      <c r="EZP633" s="462"/>
      <c r="EZQ633" s="462"/>
      <c r="EZR633" s="462"/>
      <c r="EZS633" s="462"/>
      <c r="EZT633" s="462"/>
      <c r="EZU633" s="462"/>
      <c r="EZV633" s="462"/>
      <c r="EZW633" s="462"/>
      <c r="EZX633" s="462"/>
      <c r="EZY633" s="462"/>
      <c r="EZZ633" s="462"/>
      <c r="FAA633" s="462"/>
      <c r="FAB633" s="462"/>
      <c r="FAC633" s="462"/>
      <c r="FAD633" s="462"/>
      <c r="FAE633" s="462"/>
      <c r="FAF633" s="462"/>
      <c r="FAG633" s="462"/>
      <c r="FAH633" s="462"/>
      <c r="FAI633" s="462"/>
      <c r="FAJ633" s="462"/>
      <c r="FAK633" s="462"/>
      <c r="FAL633" s="462"/>
      <c r="FAM633" s="462"/>
      <c r="FAN633" s="462"/>
      <c r="FAO633" s="462"/>
      <c r="FAP633" s="462"/>
      <c r="FAQ633" s="462"/>
      <c r="FAR633" s="462"/>
      <c r="FAS633" s="462"/>
      <c r="FAT633" s="462"/>
      <c r="FAU633" s="462"/>
      <c r="FAV633" s="462"/>
      <c r="FAW633" s="462"/>
      <c r="FAX633" s="462"/>
      <c r="FAY633" s="462"/>
      <c r="FAZ633" s="462"/>
      <c r="FBA633" s="462"/>
      <c r="FBB633" s="462"/>
      <c r="FBC633" s="462"/>
      <c r="FBD633" s="462"/>
      <c r="FBE633" s="462"/>
      <c r="FBF633" s="462"/>
      <c r="FBG633" s="462"/>
      <c r="FBH633" s="462"/>
      <c r="FBI633" s="462"/>
      <c r="FBJ633" s="462"/>
      <c r="FBK633" s="462"/>
      <c r="FBL633" s="462"/>
      <c r="FBM633" s="462"/>
      <c r="FBN633" s="462"/>
      <c r="FBO633" s="462"/>
      <c r="FBP633" s="462"/>
      <c r="FBQ633" s="462"/>
      <c r="FBR633" s="462"/>
      <c r="FBS633" s="462"/>
      <c r="FBT633" s="462"/>
      <c r="FBU633" s="462"/>
      <c r="FBV633" s="462"/>
      <c r="FBW633" s="462"/>
      <c r="FBX633" s="462"/>
      <c r="FBY633" s="462"/>
      <c r="FBZ633" s="462"/>
      <c r="FCA633" s="462"/>
      <c r="FCB633" s="462"/>
      <c r="FCC633" s="462"/>
      <c r="FCD633" s="462"/>
      <c r="FCE633" s="462"/>
      <c r="FCF633" s="462"/>
      <c r="FCG633" s="462"/>
      <c r="FCH633" s="462"/>
      <c r="FCI633" s="462"/>
      <c r="FCJ633" s="462"/>
      <c r="FCK633" s="462"/>
      <c r="FCL633" s="462"/>
      <c r="FCM633" s="462"/>
      <c r="FCN633" s="462"/>
      <c r="FCO633" s="462"/>
      <c r="FCP633" s="462"/>
      <c r="FCQ633" s="462"/>
      <c r="FCR633" s="462"/>
      <c r="FCS633" s="462"/>
      <c r="FCT633" s="462"/>
      <c r="FCU633" s="462"/>
      <c r="FCV633" s="462"/>
      <c r="FCW633" s="462"/>
      <c r="FCX633" s="462"/>
      <c r="FCY633" s="462"/>
      <c r="FCZ633" s="462"/>
      <c r="FDA633" s="462"/>
      <c r="FDB633" s="462"/>
      <c r="FDC633" s="462"/>
      <c r="FDD633" s="462"/>
      <c r="FDE633" s="462"/>
      <c r="FDF633" s="462"/>
      <c r="FDG633" s="462"/>
      <c r="FDH633" s="462"/>
      <c r="FDI633" s="462"/>
      <c r="FDJ633" s="462"/>
      <c r="FDK633" s="462"/>
      <c r="FDL633" s="462"/>
      <c r="FDM633" s="462"/>
      <c r="FDN633" s="462"/>
      <c r="FDO633" s="462"/>
      <c r="FDP633" s="462"/>
      <c r="FDQ633" s="462"/>
      <c r="FDR633" s="462"/>
      <c r="FDS633" s="462"/>
      <c r="FDT633" s="462"/>
      <c r="FDU633" s="462"/>
      <c r="FDV633" s="462"/>
      <c r="FDW633" s="462"/>
      <c r="FDX633" s="462"/>
      <c r="FDY633" s="462"/>
      <c r="FDZ633" s="462"/>
      <c r="FEA633" s="462"/>
      <c r="FEB633" s="462"/>
      <c r="FEC633" s="462"/>
      <c r="FED633" s="462"/>
      <c r="FEE633" s="462"/>
      <c r="FEF633" s="462"/>
      <c r="FEG633" s="462"/>
      <c r="FEH633" s="462"/>
      <c r="FEI633" s="462"/>
      <c r="FEJ633" s="462"/>
      <c r="FEK633" s="462"/>
      <c r="FEL633" s="462"/>
      <c r="FEM633" s="462"/>
      <c r="FEN633" s="462"/>
      <c r="FEO633" s="462"/>
      <c r="FEP633" s="462"/>
      <c r="FEQ633" s="462"/>
      <c r="FER633" s="462"/>
      <c r="FES633" s="462"/>
      <c r="FET633" s="462"/>
      <c r="FEU633" s="462"/>
      <c r="FEV633" s="462"/>
      <c r="FEW633" s="462"/>
      <c r="FEX633" s="462"/>
      <c r="FEY633" s="462"/>
      <c r="FEZ633" s="462"/>
      <c r="FFA633" s="462"/>
      <c r="FFB633" s="462"/>
      <c r="FFC633" s="462"/>
      <c r="FFD633" s="462"/>
      <c r="FFE633" s="462"/>
      <c r="FFF633" s="462"/>
      <c r="FFG633" s="462"/>
      <c r="FFH633" s="462"/>
      <c r="FFI633" s="462"/>
      <c r="FFJ633" s="462"/>
      <c r="FFK633" s="462"/>
      <c r="FFL633" s="462"/>
      <c r="FFM633" s="462"/>
      <c r="FFN633" s="462"/>
      <c r="FFO633" s="462"/>
      <c r="FFP633" s="462"/>
      <c r="FFQ633" s="462"/>
      <c r="FFR633" s="462"/>
      <c r="FFS633" s="462"/>
      <c r="FFT633" s="462"/>
      <c r="FFU633" s="462"/>
      <c r="FFV633" s="462"/>
      <c r="FFW633" s="462"/>
      <c r="FFX633" s="462"/>
      <c r="FFY633" s="462"/>
      <c r="FFZ633" s="462"/>
      <c r="FGA633" s="462"/>
      <c r="FGB633" s="462"/>
      <c r="FGC633" s="462"/>
      <c r="FGD633" s="462"/>
      <c r="FGE633" s="462"/>
      <c r="FGF633" s="462"/>
      <c r="FGG633" s="462"/>
      <c r="FGH633" s="462"/>
      <c r="FGI633" s="462"/>
      <c r="FGJ633" s="462"/>
      <c r="FGK633" s="462"/>
      <c r="FGL633" s="462"/>
      <c r="FGM633" s="462"/>
      <c r="FGN633" s="462"/>
      <c r="FGO633" s="462"/>
      <c r="FGP633" s="462"/>
      <c r="FGQ633" s="462"/>
      <c r="FGR633" s="462"/>
      <c r="FGS633" s="462"/>
      <c r="FGT633" s="462"/>
      <c r="FGU633" s="462"/>
      <c r="FGV633" s="462"/>
      <c r="FGW633" s="462"/>
      <c r="FGX633" s="462"/>
      <c r="FGY633" s="462"/>
      <c r="FGZ633" s="462"/>
      <c r="FHA633" s="462"/>
      <c r="FHB633" s="462"/>
      <c r="FHC633" s="462"/>
      <c r="FHD633" s="462"/>
      <c r="FHE633" s="462"/>
      <c r="FHF633" s="462"/>
      <c r="FHG633" s="462"/>
      <c r="FHH633" s="462"/>
      <c r="FHI633" s="462"/>
      <c r="FHJ633" s="462"/>
      <c r="FHK633" s="462"/>
      <c r="FHL633" s="462"/>
      <c r="FHM633" s="462"/>
      <c r="FHN633" s="462"/>
      <c r="FHO633" s="462"/>
      <c r="FHP633" s="462"/>
      <c r="FHQ633" s="462"/>
      <c r="FHR633" s="462"/>
      <c r="FHS633" s="462"/>
      <c r="FHT633" s="462"/>
      <c r="FHU633" s="462"/>
      <c r="FHV633" s="462"/>
      <c r="FHW633" s="462"/>
      <c r="FHX633" s="462"/>
      <c r="FHY633" s="462"/>
      <c r="FHZ633" s="462"/>
      <c r="FIA633" s="462"/>
      <c r="FIB633" s="462"/>
      <c r="FIC633" s="462"/>
      <c r="FID633" s="462"/>
      <c r="FIE633" s="462"/>
      <c r="FIF633" s="462"/>
      <c r="FIG633" s="462"/>
      <c r="FIH633" s="462"/>
      <c r="FII633" s="462"/>
      <c r="FIJ633" s="462"/>
      <c r="FIK633" s="462"/>
      <c r="FIL633" s="462"/>
      <c r="FIM633" s="462"/>
      <c r="FIN633" s="462"/>
      <c r="FIO633" s="462"/>
      <c r="FIP633" s="462"/>
      <c r="FIQ633" s="462"/>
      <c r="FIR633" s="462"/>
      <c r="FIS633" s="462"/>
      <c r="FIT633" s="462"/>
      <c r="FIU633" s="462"/>
      <c r="FIV633" s="462"/>
      <c r="FIW633" s="462"/>
      <c r="FIX633" s="462"/>
      <c r="FIY633" s="462"/>
      <c r="FIZ633" s="462"/>
      <c r="FJA633" s="462"/>
      <c r="FJB633" s="462"/>
      <c r="FJC633" s="462"/>
      <c r="FJD633" s="462"/>
      <c r="FJE633" s="462"/>
      <c r="FJF633" s="462"/>
      <c r="FJG633" s="462"/>
      <c r="FJH633" s="462"/>
      <c r="FJI633" s="462"/>
      <c r="FJJ633" s="462"/>
      <c r="FJK633" s="462"/>
      <c r="FJL633" s="462"/>
      <c r="FJM633" s="462"/>
      <c r="FJN633" s="462"/>
      <c r="FJO633" s="462"/>
      <c r="FJP633" s="462"/>
      <c r="FJQ633" s="462"/>
      <c r="FJR633" s="462"/>
      <c r="FJS633" s="462"/>
      <c r="FJT633" s="462"/>
      <c r="FJU633" s="462"/>
      <c r="FJV633" s="462"/>
      <c r="FJW633" s="462"/>
      <c r="FJX633" s="462"/>
      <c r="FJY633" s="462"/>
      <c r="FJZ633" s="462"/>
      <c r="FKA633" s="462"/>
      <c r="FKB633" s="462"/>
      <c r="FKC633" s="462"/>
      <c r="FKD633" s="462"/>
      <c r="FKE633" s="462"/>
      <c r="FKF633" s="462"/>
      <c r="FKG633" s="462"/>
      <c r="FKH633" s="462"/>
      <c r="FKI633" s="462"/>
      <c r="FKJ633" s="462"/>
      <c r="FKK633" s="462"/>
      <c r="FKL633" s="462"/>
      <c r="FKM633" s="462"/>
      <c r="FKN633" s="462"/>
      <c r="FKO633" s="462"/>
      <c r="FKP633" s="462"/>
      <c r="FKQ633" s="462"/>
      <c r="FKR633" s="462"/>
      <c r="FKS633" s="462"/>
      <c r="FKT633" s="462"/>
      <c r="FKU633" s="462"/>
      <c r="FKV633" s="462"/>
      <c r="FKW633" s="462"/>
      <c r="FKX633" s="462"/>
      <c r="FKY633" s="462"/>
      <c r="FKZ633" s="462"/>
      <c r="FLA633" s="462"/>
      <c r="FLB633" s="462"/>
      <c r="FLC633" s="462"/>
      <c r="FLD633" s="462"/>
      <c r="FLE633" s="462"/>
      <c r="FLF633" s="462"/>
      <c r="FLG633" s="462"/>
      <c r="FLH633" s="462"/>
      <c r="FLI633" s="462"/>
      <c r="FLJ633" s="462"/>
      <c r="FLK633" s="462"/>
      <c r="FLL633" s="462"/>
      <c r="FLM633" s="462"/>
      <c r="FLN633" s="462"/>
      <c r="FLO633" s="462"/>
      <c r="FLP633" s="462"/>
      <c r="FLQ633" s="462"/>
      <c r="FLR633" s="462"/>
      <c r="FLS633" s="462"/>
      <c r="FLT633" s="462"/>
      <c r="FLU633" s="462"/>
      <c r="FLV633" s="462"/>
      <c r="FLW633" s="462"/>
      <c r="FLX633" s="462"/>
      <c r="FLY633" s="462"/>
      <c r="FLZ633" s="462"/>
      <c r="FMA633" s="462"/>
      <c r="FMB633" s="462"/>
      <c r="FMC633" s="462"/>
      <c r="FMD633" s="462"/>
      <c r="FME633" s="462"/>
      <c r="FMF633" s="462"/>
      <c r="FMG633" s="462"/>
      <c r="FMH633" s="462"/>
      <c r="FMI633" s="462"/>
      <c r="FMJ633" s="462"/>
      <c r="FMK633" s="462"/>
      <c r="FML633" s="462"/>
      <c r="FMM633" s="462"/>
      <c r="FMN633" s="462"/>
      <c r="FMO633" s="462"/>
      <c r="FMP633" s="462"/>
      <c r="FMQ633" s="462"/>
      <c r="FMR633" s="462"/>
      <c r="FMS633" s="462"/>
      <c r="FMT633" s="462"/>
      <c r="FMU633" s="462"/>
      <c r="FMV633" s="462"/>
      <c r="FMW633" s="462"/>
      <c r="FMX633" s="462"/>
      <c r="FMY633" s="462"/>
      <c r="FMZ633" s="462"/>
      <c r="FNA633" s="462"/>
      <c r="FNB633" s="462"/>
      <c r="FNC633" s="462"/>
      <c r="FND633" s="462"/>
      <c r="FNE633" s="462"/>
      <c r="FNF633" s="462"/>
      <c r="FNG633" s="462"/>
      <c r="FNH633" s="462"/>
      <c r="FNI633" s="462"/>
      <c r="FNJ633" s="462"/>
      <c r="FNK633" s="462"/>
      <c r="FNL633" s="462"/>
      <c r="FNM633" s="462"/>
      <c r="FNN633" s="462"/>
      <c r="FNO633" s="462"/>
      <c r="FNP633" s="462"/>
      <c r="FNQ633" s="462"/>
      <c r="FNR633" s="462"/>
      <c r="FNS633" s="462"/>
      <c r="FNT633" s="462"/>
      <c r="FNU633" s="462"/>
      <c r="FNV633" s="462"/>
      <c r="FNW633" s="462"/>
      <c r="FNX633" s="462"/>
      <c r="FNY633" s="462"/>
      <c r="FNZ633" s="462"/>
      <c r="FOA633" s="462"/>
      <c r="FOB633" s="462"/>
      <c r="FOC633" s="462"/>
      <c r="FOD633" s="462"/>
      <c r="FOE633" s="462"/>
      <c r="FOF633" s="462"/>
      <c r="FOG633" s="462"/>
      <c r="FOH633" s="462"/>
      <c r="FOI633" s="462"/>
      <c r="FOJ633" s="462"/>
      <c r="FOK633" s="462"/>
      <c r="FOL633" s="462"/>
      <c r="FOM633" s="462"/>
      <c r="FON633" s="462"/>
      <c r="FOO633" s="462"/>
      <c r="FOP633" s="462"/>
      <c r="FOQ633" s="462"/>
      <c r="FOR633" s="462"/>
      <c r="FOS633" s="462"/>
      <c r="FOT633" s="462"/>
      <c r="FOU633" s="462"/>
      <c r="FOV633" s="462"/>
      <c r="FOW633" s="462"/>
      <c r="FOX633" s="462"/>
      <c r="FOY633" s="462"/>
      <c r="FOZ633" s="462"/>
      <c r="FPA633" s="462"/>
      <c r="FPB633" s="462"/>
      <c r="FPC633" s="462"/>
      <c r="FPD633" s="462"/>
      <c r="FPE633" s="462"/>
      <c r="FPF633" s="462"/>
      <c r="FPG633" s="462"/>
      <c r="FPH633" s="462"/>
      <c r="FPI633" s="462"/>
      <c r="FPJ633" s="462"/>
      <c r="FPK633" s="462"/>
      <c r="FPL633" s="462"/>
      <c r="FPM633" s="462"/>
      <c r="FPN633" s="462"/>
      <c r="FPO633" s="462"/>
      <c r="FPP633" s="462"/>
      <c r="FPQ633" s="462"/>
      <c r="FPR633" s="462"/>
      <c r="FPS633" s="462"/>
      <c r="FPT633" s="462"/>
      <c r="FPU633" s="462"/>
      <c r="FPV633" s="462"/>
      <c r="FPW633" s="462"/>
      <c r="FPX633" s="462"/>
      <c r="FPY633" s="462"/>
      <c r="FPZ633" s="462"/>
      <c r="FQA633" s="462"/>
      <c r="FQB633" s="462"/>
      <c r="FQC633" s="462"/>
      <c r="FQD633" s="462"/>
      <c r="FQE633" s="462"/>
      <c r="FQF633" s="462"/>
      <c r="FQG633" s="462"/>
      <c r="FQH633" s="462"/>
      <c r="FQI633" s="462"/>
      <c r="FQJ633" s="462"/>
      <c r="FQK633" s="462"/>
      <c r="FQL633" s="462"/>
      <c r="FQM633" s="462"/>
      <c r="FQN633" s="462"/>
      <c r="FQO633" s="462"/>
      <c r="FQP633" s="462"/>
      <c r="FQQ633" s="462"/>
      <c r="FQR633" s="462"/>
      <c r="FQS633" s="462"/>
      <c r="FQT633" s="462"/>
      <c r="FQU633" s="462"/>
      <c r="FQV633" s="462"/>
      <c r="FQW633" s="462"/>
      <c r="FQX633" s="462"/>
      <c r="FQY633" s="462"/>
      <c r="FQZ633" s="462"/>
      <c r="FRA633" s="462"/>
      <c r="FRB633" s="462"/>
      <c r="FRC633" s="462"/>
      <c r="FRD633" s="462"/>
      <c r="FRE633" s="462"/>
      <c r="FRF633" s="462"/>
      <c r="FRG633" s="462"/>
      <c r="FRH633" s="462"/>
      <c r="FRI633" s="462"/>
      <c r="FRJ633" s="462"/>
      <c r="FRK633" s="462"/>
      <c r="FRL633" s="462"/>
      <c r="FRM633" s="462"/>
      <c r="FRN633" s="462"/>
      <c r="FRO633" s="462"/>
      <c r="FRP633" s="462"/>
      <c r="FRQ633" s="462"/>
      <c r="FRR633" s="462"/>
      <c r="FRS633" s="462"/>
      <c r="FRT633" s="462"/>
      <c r="FRU633" s="462"/>
      <c r="FRV633" s="462"/>
      <c r="FRW633" s="462"/>
      <c r="FRX633" s="462"/>
      <c r="FRY633" s="462"/>
      <c r="FRZ633" s="462"/>
      <c r="FSA633" s="462"/>
      <c r="FSB633" s="462"/>
      <c r="FSC633" s="462"/>
      <c r="FSD633" s="462"/>
      <c r="FSE633" s="462"/>
      <c r="FSF633" s="462"/>
      <c r="FSG633" s="462"/>
      <c r="FSH633" s="462"/>
      <c r="FSI633" s="462"/>
      <c r="FSJ633" s="462"/>
      <c r="FSK633" s="462"/>
      <c r="FSL633" s="462"/>
      <c r="FSM633" s="462"/>
      <c r="FSN633" s="462"/>
      <c r="FSO633" s="462"/>
      <c r="FSP633" s="462"/>
      <c r="FSQ633" s="462"/>
      <c r="FSR633" s="462"/>
      <c r="FSS633" s="462"/>
      <c r="FST633" s="462"/>
      <c r="FSU633" s="462"/>
      <c r="FSV633" s="462"/>
      <c r="FSW633" s="462"/>
      <c r="FSX633" s="462"/>
      <c r="FSY633" s="462"/>
      <c r="FSZ633" s="462"/>
      <c r="FTA633" s="462"/>
      <c r="FTB633" s="462"/>
      <c r="FTC633" s="462"/>
      <c r="FTD633" s="462"/>
      <c r="FTE633" s="462"/>
      <c r="FTF633" s="462"/>
      <c r="FTG633" s="462"/>
      <c r="FTH633" s="462"/>
      <c r="FTI633" s="462"/>
      <c r="FTJ633" s="462"/>
      <c r="FTK633" s="462"/>
      <c r="FTL633" s="462"/>
      <c r="FTM633" s="462"/>
      <c r="FTN633" s="462"/>
      <c r="FTO633" s="462"/>
      <c r="FTP633" s="462"/>
      <c r="FTQ633" s="462"/>
      <c r="FTR633" s="462"/>
      <c r="FTS633" s="462"/>
      <c r="FTT633" s="462"/>
      <c r="FTU633" s="462"/>
      <c r="FTV633" s="462"/>
      <c r="FTW633" s="462"/>
      <c r="FTX633" s="462"/>
      <c r="FTY633" s="462"/>
      <c r="FTZ633" s="462"/>
      <c r="FUA633" s="462"/>
      <c r="FUB633" s="462"/>
      <c r="FUC633" s="462"/>
      <c r="FUD633" s="462"/>
      <c r="FUE633" s="462"/>
      <c r="FUF633" s="462"/>
      <c r="FUG633" s="462"/>
      <c r="FUH633" s="462"/>
      <c r="FUI633" s="462"/>
      <c r="FUJ633" s="462"/>
      <c r="FUK633" s="462"/>
      <c r="FUL633" s="462"/>
      <c r="FUM633" s="462"/>
      <c r="FUN633" s="462"/>
      <c r="FUO633" s="462"/>
      <c r="FUP633" s="462"/>
      <c r="FUQ633" s="462"/>
      <c r="FUR633" s="462"/>
      <c r="FUS633" s="462"/>
      <c r="FUT633" s="462"/>
      <c r="FUU633" s="462"/>
      <c r="FUV633" s="462"/>
      <c r="FUW633" s="462"/>
      <c r="FUX633" s="462"/>
      <c r="FUY633" s="462"/>
      <c r="FUZ633" s="462"/>
      <c r="FVA633" s="462"/>
      <c r="FVB633" s="462"/>
      <c r="FVC633" s="462"/>
      <c r="FVD633" s="462"/>
      <c r="FVE633" s="462"/>
      <c r="FVF633" s="462"/>
      <c r="FVG633" s="462"/>
      <c r="FVH633" s="462"/>
      <c r="FVI633" s="462"/>
      <c r="FVJ633" s="462"/>
      <c r="FVK633" s="462"/>
      <c r="FVL633" s="462"/>
      <c r="FVM633" s="462"/>
      <c r="FVN633" s="462"/>
      <c r="FVO633" s="462"/>
      <c r="FVP633" s="462"/>
      <c r="FVQ633" s="462"/>
      <c r="FVR633" s="462"/>
      <c r="FVS633" s="462"/>
      <c r="FVT633" s="462"/>
      <c r="FVU633" s="462"/>
      <c r="FVV633" s="462"/>
      <c r="FVW633" s="462"/>
      <c r="FVX633" s="462"/>
      <c r="FVY633" s="462"/>
      <c r="FVZ633" s="462"/>
      <c r="FWA633" s="462"/>
      <c r="FWB633" s="462"/>
      <c r="FWC633" s="462"/>
      <c r="FWD633" s="462"/>
      <c r="FWE633" s="462"/>
      <c r="FWF633" s="462"/>
      <c r="FWG633" s="462"/>
      <c r="FWH633" s="462"/>
      <c r="FWI633" s="462"/>
      <c r="FWJ633" s="462"/>
      <c r="FWK633" s="462"/>
      <c r="FWL633" s="462"/>
      <c r="FWM633" s="462"/>
      <c r="FWN633" s="462"/>
      <c r="FWO633" s="462"/>
      <c r="FWP633" s="462"/>
      <c r="FWQ633" s="462"/>
      <c r="FWR633" s="462"/>
      <c r="FWS633" s="462"/>
      <c r="FWT633" s="462"/>
      <c r="FWU633" s="462"/>
      <c r="FWV633" s="462"/>
      <c r="FWW633" s="462"/>
      <c r="FWX633" s="462"/>
      <c r="FWY633" s="462"/>
      <c r="FWZ633" s="462"/>
      <c r="FXA633" s="462"/>
      <c r="FXB633" s="462"/>
      <c r="FXC633" s="462"/>
      <c r="FXD633" s="462"/>
      <c r="FXE633" s="462"/>
      <c r="FXF633" s="462"/>
      <c r="FXG633" s="462"/>
      <c r="FXH633" s="462"/>
      <c r="FXI633" s="462"/>
      <c r="FXJ633" s="462"/>
      <c r="FXK633" s="462"/>
      <c r="FXL633" s="462"/>
      <c r="FXM633" s="462"/>
      <c r="FXN633" s="462"/>
      <c r="FXO633" s="462"/>
      <c r="FXP633" s="462"/>
      <c r="FXQ633" s="462"/>
      <c r="FXR633" s="462"/>
      <c r="FXS633" s="462"/>
      <c r="FXT633" s="462"/>
      <c r="FXU633" s="462"/>
      <c r="FXV633" s="462"/>
      <c r="FXW633" s="462"/>
      <c r="FXX633" s="462"/>
      <c r="FXY633" s="462"/>
      <c r="FXZ633" s="462"/>
      <c r="FYA633" s="462"/>
      <c r="FYB633" s="462"/>
      <c r="FYC633" s="462"/>
      <c r="FYD633" s="462"/>
      <c r="FYE633" s="462"/>
      <c r="FYF633" s="462"/>
      <c r="FYG633" s="462"/>
      <c r="FYH633" s="462"/>
      <c r="FYI633" s="462"/>
      <c r="FYJ633" s="462"/>
      <c r="FYK633" s="462"/>
      <c r="FYL633" s="462"/>
      <c r="FYM633" s="462"/>
      <c r="FYN633" s="462"/>
      <c r="FYO633" s="462"/>
      <c r="FYP633" s="462"/>
      <c r="FYQ633" s="462"/>
      <c r="FYR633" s="462"/>
      <c r="FYS633" s="462"/>
      <c r="FYT633" s="462"/>
      <c r="FYU633" s="462"/>
      <c r="FYV633" s="462"/>
      <c r="FYW633" s="462"/>
      <c r="FYX633" s="462"/>
      <c r="FYY633" s="462"/>
      <c r="FYZ633" s="462"/>
      <c r="FZA633" s="462"/>
      <c r="FZB633" s="462"/>
      <c r="FZC633" s="462"/>
      <c r="FZD633" s="462"/>
      <c r="FZE633" s="462"/>
      <c r="FZF633" s="462"/>
      <c r="FZG633" s="462"/>
      <c r="FZH633" s="462"/>
      <c r="FZI633" s="462"/>
      <c r="FZJ633" s="462"/>
      <c r="FZK633" s="462"/>
      <c r="FZL633" s="462"/>
      <c r="FZM633" s="462"/>
      <c r="FZN633" s="462"/>
      <c r="FZO633" s="462"/>
      <c r="FZP633" s="462"/>
      <c r="FZQ633" s="462"/>
      <c r="FZR633" s="462"/>
      <c r="FZS633" s="462"/>
      <c r="FZT633" s="462"/>
      <c r="FZU633" s="462"/>
      <c r="FZV633" s="462"/>
      <c r="FZW633" s="462"/>
      <c r="FZX633" s="462"/>
      <c r="FZY633" s="462"/>
      <c r="FZZ633" s="462"/>
      <c r="GAA633" s="462"/>
      <c r="GAB633" s="462"/>
      <c r="GAC633" s="462"/>
      <c r="GAD633" s="462"/>
      <c r="GAE633" s="462"/>
      <c r="GAF633" s="462"/>
      <c r="GAG633" s="462"/>
      <c r="GAH633" s="462"/>
      <c r="GAI633" s="462"/>
      <c r="GAJ633" s="462"/>
      <c r="GAK633" s="462"/>
      <c r="GAL633" s="462"/>
      <c r="GAM633" s="462"/>
      <c r="GAN633" s="462"/>
      <c r="GAO633" s="462"/>
      <c r="GAP633" s="462"/>
      <c r="GAQ633" s="462"/>
      <c r="GAR633" s="462"/>
      <c r="GAS633" s="462"/>
      <c r="GAT633" s="462"/>
      <c r="GAU633" s="462"/>
      <c r="GAV633" s="462"/>
      <c r="GAW633" s="462"/>
      <c r="GAX633" s="462"/>
      <c r="GAY633" s="462"/>
      <c r="GAZ633" s="462"/>
      <c r="GBA633" s="462"/>
      <c r="GBB633" s="462"/>
      <c r="GBC633" s="462"/>
      <c r="GBD633" s="462"/>
      <c r="GBE633" s="462"/>
      <c r="GBF633" s="462"/>
      <c r="GBG633" s="462"/>
      <c r="GBH633" s="462"/>
      <c r="GBI633" s="462"/>
      <c r="GBJ633" s="462"/>
      <c r="GBK633" s="462"/>
      <c r="GBL633" s="462"/>
      <c r="GBM633" s="462"/>
      <c r="GBN633" s="462"/>
      <c r="GBO633" s="462"/>
      <c r="GBP633" s="462"/>
      <c r="GBQ633" s="462"/>
      <c r="GBR633" s="462"/>
      <c r="GBS633" s="462"/>
      <c r="GBT633" s="462"/>
      <c r="GBU633" s="462"/>
      <c r="GBV633" s="462"/>
      <c r="GBW633" s="462"/>
      <c r="GBX633" s="462"/>
      <c r="GBY633" s="462"/>
      <c r="GBZ633" s="462"/>
      <c r="GCA633" s="462"/>
      <c r="GCB633" s="462"/>
      <c r="GCC633" s="462"/>
      <c r="GCD633" s="462"/>
      <c r="GCE633" s="462"/>
      <c r="GCF633" s="462"/>
      <c r="GCG633" s="462"/>
      <c r="GCH633" s="462"/>
      <c r="GCI633" s="462"/>
      <c r="GCJ633" s="462"/>
      <c r="GCK633" s="462"/>
      <c r="GCL633" s="462"/>
      <c r="GCM633" s="462"/>
      <c r="GCN633" s="462"/>
      <c r="GCO633" s="462"/>
      <c r="GCP633" s="462"/>
      <c r="GCQ633" s="462"/>
      <c r="GCR633" s="462"/>
      <c r="GCS633" s="462"/>
      <c r="GCT633" s="462"/>
      <c r="GCU633" s="462"/>
      <c r="GCV633" s="462"/>
      <c r="GCW633" s="462"/>
      <c r="GCX633" s="462"/>
      <c r="GCY633" s="462"/>
      <c r="GCZ633" s="462"/>
      <c r="GDA633" s="462"/>
      <c r="GDB633" s="462"/>
      <c r="GDC633" s="462"/>
      <c r="GDD633" s="462"/>
      <c r="GDE633" s="462"/>
      <c r="GDF633" s="462"/>
      <c r="GDG633" s="462"/>
      <c r="GDH633" s="462"/>
      <c r="GDI633" s="462"/>
      <c r="GDJ633" s="462"/>
      <c r="GDK633" s="462"/>
      <c r="GDL633" s="462"/>
      <c r="GDM633" s="462"/>
      <c r="GDN633" s="462"/>
      <c r="GDO633" s="462"/>
      <c r="GDP633" s="462"/>
      <c r="GDQ633" s="462"/>
      <c r="GDR633" s="462"/>
      <c r="GDS633" s="462"/>
      <c r="GDT633" s="462"/>
      <c r="GDU633" s="462"/>
      <c r="GDV633" s="462"/>
      <c r="GDW633" s="462"/>
      <c r="GDX633" s="462"/>
      <c r="GDY633" s="462"/>
      <c r="GDZ633" s="462"/>
      <c r="GEA633" s="462"/>
      <c r="GEB633" s="462"/>
      <c r="GEC633" s="462"/>
      <c r="GED633" s="462"/>
      <c r="GEE633" s="462"/>
      <c r="GEF633" s="462"/>
      <c r="GEG633" s="462"/>
      <c r="GEH633" s="462"/>
      <c r="GEI633" s="462"/>
      <c r="GEJ633" s="462"/>
      <c r="GEK633" s="462"/>
      <c r="GEL633" s="462"/>
      <c r="GEM633" s="462"/>
      <c r="GEN633" s="462"/>
      <c r="GEO633" s="462"/>
      <c r="GEP633" s="462"/>
      <c r="GEQ633" s="462"/>
      <c r="GER633" s="462"/>
      <c r="GES633" s="462"/>
      <c r="GET633" s="462"/>
      <c r="GEU633" s="462"/>
      <c r="GEV633" s="462"/>
      <c r="GEW633" s="462"/>
      <c r="GEX633" s="462"/>
      <c r="GEY633" s="462"/>
      <c r="GEZ633" s="462"/>
      <c r="GFA633" s="462"/>
      <c r="GFB633" s="462"/>
      <c r="GFC633" s="462"/>
      <c r="GFD633" s="462"/>
      <c r="GFE633" s="462"/>
      <c r="GFF633" s="462"/>
      <c r="GFG633" s="462"/>
      <c r="GFH633" s="462"/>
      <c r="GFI633" s="462"/>
      <c r="GFJ633" s="462"/>
      <c r="GFK633" s="462"/>
      <c r="GFL633" s="462"/>
      <c r="GFM633" s="462"/>
      <c r="GFN633" s="462"/>
      <c r="GFO633" s="462"/>
      <c r="GFP633" s="462"/>
      <c r="GFQ633" s="462"/>
      <c r="GFR633" s="462"/>
      <c r="GFS633" s="462"/>
      <c r="GFT633" s="462"/>
      <c r="GFU633" s="462"/>
      <c r="GFV633" s="462"/>
      <c r="GFW633" s="462"/>
      <c r="GFX633" s="462"/>
      <c r="GFY633" s="462"/>
      <c r="GFZ633" s="462"/>
      <c r="GGA633" s="462"/>
      <c r="GGB633" s="462"/>
      <c r="GGC633" s="462"/>
      <c r="GGD633" s="462"/>
      <c r="GGE633" s="462"/>
      <c r="GGF633" s="462"/>
      <c r="GGG633" s="462"/>
      <c r="GGH633" s="462"/>
      <c r="GGI633" s="462"/>
      <c r="GGJ633" s="462"/>
      <c r="GGK633" s="462"/>
      <c r="GGL633" s="462"/>
      <c r="GGM633" s="462"/>
      <c r="GGN633" s="462"/>
      <c r="GGO633" s="462"/>
      <c r="GGP633" s="462"/>
      <c r="GGQ633" s="462"/>
      <c r="GGR633" s="462"/>
      <c r="GGS633" s="462"/>
      <c r="GGT633" s="462"/>
      <c r="GGU633" s="462"/>
      <c r="GGV633" s="462"/>
      <c r="GGW633" s="462"/>
      <c r="GGX633" s="462"/>
      <c r="GGY633" s="462"/>
      <c r="GGZ633" s="462"/>
      <c r="GHA633" s="462"/>
      <c r="GHB633" s="462"/>
      <c r="GHC633" s="462"/>
      <c r="GHD633" s="462"/>
      <c r="GHE633" s="462"/>
      <c r="GHF633" s="462"/>
      <c r="GHG633" s="462"/>
      <c r="GHH633" s="462"/>
      <c r="GHI633" s="462"/>
      <c r="GHJ633" s="462"/>
      <c r="GHK633" s="462"/>
      <c r="GHL633" s="462"/>
      <c r="GHM633" s="462"/>
      <c r="GHN633" s="462"/>
      <c r="GHO633" s="462"/>
      <c r="GHP633" s="462"/>
      <c r="GHQ633" s="462"/>
      <c r="GHR633" s="462"/>
      <c r="GHS633" s="462"/>
      <c r="GHT633" s="462"/>
      <c r="GHU633" s="462"/>
      <c r="GHV633" s="462"/>
      <c r="GHW633" s="462"/>
      <c r="GHX633" s="462"/>
      <c r="GHY633" s="462"/>
      <c r="GHZ633" s="462"/>
      <c r="GIA633" s="462"/>
      <c r="GIB633" s="462"/>
      <c r="GIC633" s="462"/>
      <c r="GID633" s="462"/>
      <c r="GIE633" s="462"/>
      <c r="GIF633" s="462"/>
      <c r="GIG633" s="462"/>
      <c r="GIH633" s="462"/>
      <c r="GII633" s="462"/>
      <c r="GIJ633" s="462"/>
      <c r="GIK633" s="462"/>
      <c r="GIL633" s="462"/>
      <c r="GIM633" s="462"/>
      <c r="GIN633" s="462"/>
      <c r="GIO633" s="462"/>
      <c r="GIP633" s="462"/>
      <c r="GIQ633" s="462"/>
      <c r="GIR633" s="462"/>
      <c r="GIS633" s="462"/>
      <c r="GIT633" s="462"/>
      <c r="GIU633" s="462"/>
      <c r="GIV633" s="462"/>
      <c r="GIW633" s="462"/>
      <c r="GIX633" s="462"/>
      <c r="GIY633" s="462"/>
      <c r="GIZ633" s="462"/>
      <c r="GJA633" s="462"/>
      <c r="GJB633" s="462"/>
      <c r="GJC633" s="462"/>
      <c r="GJD633" s="462"/>
      <c r="GJE633" s="462"/>
      <c r="GJF633" s="462"/>
      <c r="GJG633" s="462"/>
      <c r="GJH633" s="462"/>
      <c r="GJI633" s="462"/>
      <c r="GJJ633" s="462"/>
      <c r="GJK633" s="462"/>
      <c r="GJL633" s="462"/>
      <c r="GJM633" s="462"/>
      <c r="GJN633" s="462"/>
      <c r="GJO633" s="462"/>
      <c r="GJP633" s="462"/>
      <c r="GJQ633" s="462"/>
      <c r="GJR633" s="462"/>
      <c r="GJS633" s="462"/>
      <c r="GJT633" s="462"/>
      <c r="GJU633" s="462"/>
      <c r="GJV633" s="462"/>
      <c r="GJW633" s="462"/>
      <c r="GJX633" s="462"/>
      <c r="GJY633" s="462"/>
      <c r="GJZ633" s="462"/>
      <c r="GKA633" s="462"/>
      <c r="GKB633" s="462"/>
      <c r="GKC633" s="462"/>
      <c r="GKD633" s="462"/>
      <c r="GKE633" s="462"/>
      <c r="GKF633" s="462"/>
      <c r="GKG633" s="462"/>
      <c r="GKH633" s="462"/>
      <c r="GKI633" s="462"/>
      <c r="GKJ633" s="462"/>
      <c r="GKK633" s="462"/>
      <c r="GKL633" s="462"/>
      <c r="GKM633" s="462"/>
      <c r="GKN633" s="462"/>
      <c r="GKO633" s="462"/>
      <c r="GKP633" s="462"/>
      <c r="GKQ633" s="462"/>
      <c r="GKR633" s="462"/>
      <c r="GKS633" s="462"/>
      <c r="GKT633" s="462"/>
      <c r="GKU633" s="462"/>
      <c r="GKV633" s="462"/>
      <c r="GKW633" s="462"/>
      <c r="GKX633" s="462"/>
      <c r="GKY633" s="462"/>
      <c r="GKZ633" s="462"/>
      <c r="GLA633" s="462"/>
      <c r="GLB633" s="462"/>
      <c r="GLC633" s="462"/>
      <c r="GLD633" s="462"/>
      <c r="GLE633" s="462"/>
      <c r="GLF633" s="462"/>
      <c r="GLG633" s="462"/>
      <c r="GLH633" s="462"/>
      <c r="GLI633" s="462"/>
      <c r="GLJ633" s="462"/>
      <c r="GLK633" s="462"/>
      <c r="GLL633" s="462"/>
      <c r="GLM633" s="462"/>
      <c r="GLN633" s="462"/>
      <c r="GLO633" s="462"/>
      <c r="GLP633" s="462"/>
      <c r="GLQ633" s="462"/>
      <c r="GLR633" s="462"/>
      <c r="GLS633" s="462"/>
      <c r="GLT633" s="462"/>
      <c r="GLU633" s="462"/>
      <c r="GLV633" s="462"/>
      <c r="GLW633" s="462"/>
      <c r="GLX633" s="462"/>
      <c r="GLY633" s="462"/>
      <c r="GLZ633" s="462"/>
      <c r="GMA633" s="462"/>
      <c r="GMB633" s="462"/>
      <c r="GMC633" s="462"/>
      <c r="GMD633" s="462"/>
      <c r="GME633" s="462"/>
      <c r="GMF633" s="462"/>
      <c r="GMG633" s="462"/>
      <c r="GMH633" s="462"/>
      <c r="GMI633" s="462"/>
      <c r="GMJ633" s="462"/>
      <c r="GMK633" s="462"/>
      <c r="GML633" s="462"/>
      <c r="GMM633" s="462"/>
      <c r="GMN633" s="462"/>
      <c r="GMO633" s="462"/>
      <c r="GMP633" s="462"/>
      <c r="GMQ633" s="462"/>
      <c r="GMR633" s="462"/>
      <c r="GMS633" s="462"/>
      <c r="GMT633" s="462"/>
      <c r="GMU633" s="462"/>
      <c r="GMV633" s="462"/>
      <c r="GMW633" s="462"/>
      <c r="GMX633" s="462"/>
      <c r="GMY633" s="462"/>
      <c r="GMZ633" s="462"/>
      <c r="GNA633" s="462"/>
      <c r="GNB633" s="462"/>
      <c r="GNC633" s="462"/>
      <c r="GND633" s="462"/>
      <c r="GNE633" s="462"/>
      <c r="GNF633" s="462"/>
      <c r="GNG633" s="462"/>
      <c r="GNH633" s="462"/>
      <c r="GNI633" s="462"/>
      <c r="GNJ633" s="462"/>
      <c r="GNK633" s="462"/>
      <c r="GNL633" s="462"/>
      <c r="GNM633" s="462"/>
      <c r="GNN633" s="462"/>
      <c r="GNO633" s="462"/>
      <c r="GNP633" s="462"/>
      <c r="GNQ633" s="462"/>
      <c r="GNR633" s="462"/>
      <c r="GNS633" s="462"/>
      <c r="GNT633" s="462"/>
      <c r="GNU633" s="462"/>
      <c r="GNV633" s="462"/>
      <c r="GNW633" s="462"/>
      <c r="GNX633" s="462"/>
      <c r="GNY633" s="462"/>
      <c r="GNZ633" s="462"/>
      <c r="GOA633" s="462"/>
      <c r="GOB633" s="462"/>
      <c r="GOC633" s="462"/>
      <c r="GOD633" s="462"/>
      <c r="GOE633" s="462"/>
      <c r="GOF633" s="462"/>
      <c r="GOG633" s="462"/>
      <c r="GOH633" s="462"/>
      <c r="GOI633" s="462"/>
      <c r="GOJ633" s="462"/>
      <c r="GOK633" s="462"/>
      <c r="GOL633" s="462"/>
      <c r="GOM633" s="462"/>
      <c r="GON633" s="462"/>
      <c r="GOO633" s="462"/>
      <c r="GOP633" s="462"/>
      <c r="GOQ633" s="462"/>
      <c r="GOR633" s="462"/>
      <c r="GOS633" s="462"/>
      <c r="GOT633" s="462"/>
      <c r="GOU633" s="462"/>
      <c r="GOV633" s="462"/>
      <c r="GOW633" s="462"/>
      <c r="GOX633" s="462"/>
      <c r="GOY633" s="462"/>
      <c r="GOZ633" s="462"/>
      <c r="GPA633" s="462"/>
      <c r="GPB633" s="462"/>
      <c r="GPC633" s="462"/>
      <c r="GPD633" s="462"/>
      <c r="GPE633" s="462"/>
      <c r="GPF633" s="462"/>
      <c r="GPG633" s="462"/>
      <c r="GPH633" s="462"/>
      <c r="GPI633" s="462"/>
      <c r="GPJ633" s="462"/>
      <c r="GPK633" s="462"/>
      <c r="GPL633" s="462"/>
      <c r="GPM633" s="462"/>
      <c r="GPN633" s="462"/>
      <c r="GPO633" s="462"/>
      <c r="GPP633" s="462"/>
      <c r="GPQ633" s="462"/>
      <c r="GPR633" s="462"/>
      <c r="GPS633" s="462"/>
      <c r="GPT633" s="462"/>
      <c r="GPU633" s="462"/>
      <c r="GPV633" s="462"/>
      <c r="GPW633" s="462"/>
      <c r="GPX633" s="462"/>
      <c r="GPY633" s="462"/>
      <c r="GPZ633" s="462"/>
      <c r="GQA633" s="462"/>
      <c r="GQB633" s="462"/>
      <c r="GQC633" s="462"/>
      <c r="GQD633" s="462"/>
      <c r="GQE633" s="462"/>
      <c r="GQF633" s="462"/>
      <c r="GQG633" s="462"/>
      <c r="GQH633" s="462"/>
      <c r="GQI633" s="462"/>
      <c r="GQJ633" s="462"/>
      <c r="GQK633" s="462"/>
      <c r="GQL633" s="462"/>
      <c r="GQM633" s="462"/>
      <c r="GQN633" s="462"/>
      <c r="GQO633" s="462"/>
      <c r="GQP633" s="462"/>
      <c r="GQQ633" s="462"/>
      <c r="GQR633" s="462"/>
      <c r="GQS633" s="462"/>
      <c r="GQT633" s="462"/>
      <c r="GQU633" s="462"/>
      <c r="GQV633" s="462"/>
      <c r="GQW633" s="462"/>
      <c r="GQX633" s="462"/>
      <c r="GQY633" s="462"/>
      <c r="GQZ633" s="462"/>
      <c r="GRA633" s="462"/>
      <c r="GRB633" s="462"/>
      <c r="GRC633" s="462"/>
      <c r="GRD633" s="462"/>
      <c r="GRE633" s="462"/>
      <c r="GRF633" s="462"/>
      <c r="GRG633" s="462"/>
      <c r="GRH633" s="462"/>
      <c r="GRI633" s="462"/>
      <c r="GRJ633" s="462"/>
      <c r="GRK633" s="462"/>
      <c r="GRL633" s="462"/>
      <c r="GRM633" s="462"/>
      <c r="GRN633" s="462"/>
      <c r="GRO633" s="462"/>
      <c r="GRP633" s="462"/>
      <c r="GRQ633" s="462"/>
      <c r="GRR633" s="462"/>
      <c r="GRS633" s="462"/>
      <c r="GRT633" s="462"/>
      <c r="GRU633" s="462"/>
      <c r="GRV633" s="462"/>
      <c r="GRW633" s="462"/>
      <c r="GRX633" s="462"/>
      <c r="GRY633" s="462"/>
      <c r="GRZ633" s="462"/>
      <c r="GSA633" s="462"/>
      <c r="GSB633" s="462"/>
      <c r="GSC633" s="462"/>
      <c r="GSD633" s="462"/>
      <c r="GSE633" s="462"/>
      <c r="GSF633" s="462"/>
      <c r="GSG633" s="462"/>
      <c r="GSH633" s="462"/>
      <c r="GSI633" s="462"/>
      <c r="GSJ633" s="462"/>
      <c r="GSK633" s="462"/>
      <c r="GSL633" s="462"/>
      <c r="GSM633" s="462"/>
      <c r="GSN633" s="462"/>
      <c r="GSO633" s="462"/>
      <c r="GSP633" s="462"/>
      <c r="GSQ633" s="462"/>
      <c r="GSR633" s="462"/>
      <c r="GSS633" s="462"/>
      <c r="GST633" s="462"/>
      <c r="GSU633" s="462"/>
      <c r="GSV633" s="462"/>
      <c r="GSW633" s="462"/>
      <c r="GSX633" s="462"/>
      <c r="GSY633" s="462"/>
      <c r="GSZ633" s="462"/>
      <c r="GTA633" s="462"/>
      <c r="GTB633" s="462"/>
      <c r="GTC633" s="462"/>
      <c r="GTD633" s="462"/>
      <c r="GTE633" s="462"/>
      <c r="GTF633" s="462"/>
      <c r="GTG633" s="462"/>
      <c r="GTH633" s="462"/>
      <c r="GTI633" s="462"/>
      <c r="GTJ633" s="462"/>
      <c r="GTK633" s="462"/>
      <c r="GTL633" s="462"/>
      <c r="GTM633" s="462"/>
      <c r="GTN633" s="462"/>
      <c r="GTO633" s="462"/>
      <c r="GTP633" s="462"/>
      <c r="GTQ633" s="462"/>
      <c r="GTR633" s="462"/>
      <c r="GTS633" s="462"/>
      <c r="GTT633" s="462"/>
      <c r="GTU633" s="462"/>
      <c r="GTV633" s="462"/>
      <c r="GTW633" s="462"/>
      <c r="GTX633" s="462"/>
      <c r="GTY633" s="462"/>
      <c r="GTZ633" s="462"/>
      <c r="GUA633" s="462"/>
      <c r="GUB633" s="462"/>
      <c r="GUC633" s="462"/>
      <c r="GUD633" s="462"/>
      <c r="GUE633" s="462"/>
      <c r="GUF633" s="462"/>
      <c r="GUG633" s="462"/>
      <c r="GUH633" s="462"/>
      <c r="GUI633" s="462"/>
      <c r="GUJ633" s="462"/>
      <c r="GUK633" s="462"/>
      <c r="GUL633" s="462"/>
      <c r="GUM633" s="462"/>
      <c r="GUN633" s="462"/>
      <c r="GUO633" s="462"/>
      <c r="GUP633" s="462"/>
      <c r="GUQ633" s="462"/>
      <c r="GUR633" s="462"/>
      <c r="GUS633" s="462"/>
      <c r="GUT633" s="462"/>
      <c r="GUU633" s="462"/>
      <c r="GUV633" s="462"/>
      <c r="GUW633" s="462"/>
      <c r="GUX633" s="462"/>
      <c r="GUY633" s="462"/>
      <c r="GUZ633" s="462"/>
      <c r="GVA633" s="462"/>
      <c r="GVB633" s="462"/>
      <c r="GVC633" s="462"/>
      <c r="GVD633" s="462"/>
      <c r="GVE633" s="462"/>
      <c r="GVF633" s="462"/>
      <c r="GVG633" s="462"/>
      <c r="GVH633" s="462"/>
      <c r="GVI633" s="462"/>
      <c r="GVJ633" s="462"/>
      <c r="GVK633" s="462"/>
      <c r="GVL633" s="462"/>
      <c r="GVM633" s="462"/>
      <c r="GVN633" s="462"/>
      <c r="GVO633" s="462"/>
      <c r="GVP633" s="462"/>
      <c r="GVQ633" s="462"/>
      <c r="GVR633" s="462"/>
      <c r="GVS633" s="462"/>
      <c r="GVT633" s="462"/>
      <c r="GVU633" s="462"/>
      <c r="GVV633" s="462"/>
      <c r="GVW633" s="462"/>
      <c r="GVX633" s="462"/>
      <c r="GVY633" s="462"/>
      <c r="GVZ633" s="462"/>
      <c r="GWA633" s="462"/>
      <c r="GWB633" s="462"/>
      <c r="GWC633" s="462"/>
      <c r="GWD633" s="462"/>
      <c r="GWE633" s="462"/>
      <c r="GWF633" s="462"/>
      <c r="GWG633" s="462"/>
      <c r="GWH633" s="462"/>
      <c r="GWI633" s="462"/>
      <c r="GWJ633" s="462"/>
      <c r="GWK633" s="462"/>
      <c r="GWL633" s="462"/>
      <c r="GWM633" s="462"/>
      <c r="GWN633" s="462"/>
      <c r="GWO633" s="462"/>
      <c r="GWP633" s="462"/>
      <c r="GWQ633" s="462"/>
      <c r="GWR633" s="462"/>
      <c r="GWS633" s="462"/>
      <c r="GWT633" s="462"/>
      <c r="GWU633" s="462"/>
      <c r="GWV633" s="462"/>
      <c r="GWW633" s="462"/>
      <c r="GWX633" s="462"/>
      <c r="GWY633" s="462"/>
      <c r="GWZ633" s="462"/>
      <c r="GXA633" s="462"/>
      <c r="GXB633" s="462"/>
      <c r="GXC633" s="462"/>
      <c r="GXD633" s="462"/>
      <c r="GXE633" s="462"/>
      <c r="GXF633" s="462"/>
      <c r="GXG633" s="462"/>
      <c r="GXH633" s="462"/>
      <c r="GXI633" s="462"/>
      <c r="GXJ633" s="462"/>
      <c r="GXK633" s="462"/>
      <c r="GXL633" s="462"/>
      <c r="GXM633" s="462"/>
      <c r="GXN633" s="462"/>
      <c r="GXO633" s="462"/>
      <c r="GXP633" s="462"/>
      <c r="GXQ633" s="462"/>
      <c r="GXR633" s="462"/>
      <c r="GXS633" s="462"/>
      <c r="GXT633" s="462"/>
      <c r="GXU633" s="462"/>
      <c r="GXV633" s="462"/>
      <c r="GXW633" s="462"/>
      <c r="GXX633" s="462"/>
      <c r="GXY633" s="462"/>
      <c r="GXZ633" s="462"/>
      <c r="GYA633" s="462"/>
      <c r="GYB633" s="462"/>
      <c r="GYC633" s="462"/>
      <c r="GYD633" s="462"/>
      <c r="GYE633" s="462"/>
      <c r="GYF633" s="462"/>
      <c r="GYG633" s="462"/>
      <c r="GYH633" s="462"/>
      <c r="GYI633" s="462"/>
      <c r="GYJ633" s="462"/>
      <c r="GYK633" s="462"/>
      <c r="GYL633" s="462"/>
      <c r="GYM633" s="462"/>
      <c r="GYN633" s="462"/>
      <c r="GYO633" s="462"/>
      <c r="GYP633" s="462"/>
      <c r="GYQ633" s="462"/>
      <c r="GYR633" s="462"/>
      <c r="GYS633" s="462"/>
      <c r="GYT633" s="462"/>
      <c r="GYU633" s="462"/>
      <c r="GYV633" s="462"/>
      <c r="GYW633" s="462"/>
      <c r="GYX633" s="462"/>
      <c r="GYY633" s="462"/>
      <c r="GYZ633" s="462"/>
      <c r="GZA633" s="462"/>
      <c r="GZB633" s="462"/>
      <c r="GZC633" s="462"/>
      <c r="GZD633" s="462"/>
      <c r="GZE633" s="462"/>
      <c r="GZF633" s="462"/>
      <c r="GZG633" s="462"/>
      <c r="GZH633" s="462"/>
      <c r="GZI633" s="462"/>
      <c r="GZJ633" s="462"/>
      <c r="GZK633" s="462"/>
      <c r="GZL633" s="462"/>
      <c r="GZM633" s="462"/>
      <c r="GZN633" s="462"/>
      <c r="GZO633" s="462"/>
      <c r="GZP633" s="462"/>
      <c r="GZQ633" s="462"/>
      <c r="GZR633" s="462"/>
      <c r="GZS633" s="462"/>
      <c r="GZT633" s="462"/>
      <c r="GZU633" s="462"/>
      <c r="GZV633" s="462"/>
      <c r="GZW633" s="462"/>
      <c r="GZX633" s="462"/>
      <c r="GZY633" s="462"/>
      <c r="GZZ633" s="462"/>
      <c r="HAA633" s="462"/>
      <c r="HAB633" s="462"/>
      <c r="HAC633" s="462"/>
      <c r="HAD633" s="462"/>
      <c r="HAE633" s="462"/>
      <c r="HAF633" s="462"/>
      <c r="HAG633" s="462"/>
      <c r="HAH633" s="462"/>
      <c r="HAI633" s="462"/>
      <c r="HAJ633" s="462"/>
      <c r="HAK633" s="462"/>
      <c r="HAL633" s="462"/>
      <c r="HAM633" s="462"/>
      <c r="HAN633" s="462"/>
      <c r="HAO633" s="462"/>
      <c r="HAP633" s="462"/>
      <c r="HAQ633" s="462"/>
      <c r="HAR633" s="462"/>
      <c r="HAS633" s="462"/>
      <c r="HAT633" s="462"/>
      <c r="HAU633" s="462"/>
      <c r="HAV633" s="462"/>
      <c r="HAW633" s="462"/>
      <c r="HAX633" s="462"/>
      <c r="HAY633" s="462"/>
      <c r="HAZ633" s="462"/>
      <c r="HBA633" s="462"/>
      <c r="HBB633" s="462"/>
      <c r="HBC633" s="462"/>
      <c r="HBD633" s="462"/>
      <c r="HBE633" s="462"/>
      <c r="HBF633" s="462"/>
      <c r="HBG633" s="462"/>
      <c r="HBH633" s="462"/>
      <c r="HBI633" s="462"/>
      <c r="HBJ633" s="462"/>
      <c r="HBK633" s="462"/>
      <c r="HBL633" s="462"/>
      <c r="HBM633" s="462"/>
      <c r="HBN633" s="462"/>
      <c r="HBO633" s="462"/>
      <c r="HBP633" s="462"/>
      <c r="HBQ633" s="462"/>
      <c r="HBR633" s="462"/>
      <c r="HBS633" s="462"/>
      <c r="HBT633" s="462"/>
      <c r="HBU633" s="462"/>
      <c r="HBV633" s="462"/>
      <c r="HBW633" s="462"/>
      <c r="HBX633" s="462"/>
      <c r="HBY633" s="462"/>
      <c r="HBZ633" s="462"/>
      <c r="HCA633" s="462"/>
      <c r="HCB633" s="462"/>
      <c r="HCC633" s="462"/>
      <c r="HCD633" s="462"/>
      <c r="HCE633" s="462"/>
      <c r="HCF633" s="462"/>
      <c r="HCG633" s="462"/>
      <c r="HCH633" s="462"/>
      <c r="HCI633" s="462"/>
      <c r="HCJ633" s="462"/>
      <c r="HCK633" s="462"/>
      <c r="HCL633" s="462"/>
      <c r="HCM633" s="462"/>
      <c r="HCN633" s="462"/>
      <c r="HCO633" s="462"/>
      <c r="HCP633" s="462"/>
      <c r="HCQ633" s="462"/>
      <c r="HCR633" s="462"/>
      <c r="HCS633" s="462"/>
      <c r="HCT633" s="462"/>
      <c r="HCU633" s="462"/>
      <c r="HCV633" s="462"/>
      <c r="HCW633" s="462"/>
      <c r="HCX633" s="462"/>
      <c r="HCY633" s="462"/>
      <c r="HCZ633" s="462"/>
      <c r="HDA633" s="462"/>
      <c r="HDB633" s="462"/>
      <c r="HDC633" s="462"/>
      <c r="HDD633" s="462"/>
      <c r="HDE633" s="462"/>
      <c r="HDF633" s="462"/>
      <c r="HDG633" s="462"/>
      <c r="HDH633" s="462"/>
      <c r="HDI633" s="462"/>
      <c r="HDJ633" s="462"/>
      <c r="HDK633" s="462"/>
      <c r="HDL633" s="462"/>
      <c r="HDM633" s="462"/>
      <c r="HDN633" s="462"/>
      <c r="HDO633" s="462"/>
      <c r="HDP633" s="462"/>
      <c r="HDQ633" s="462"/>
      <c r="HDR633" s="462"/>
      <c r="HDS633" s="462"/>
      <c r="HDT633" s="462"/>
      <c r="HDU633" s="462"/>
      <c r="HDV633" s="462"/>
      <c r="HDW633" s="462"/>
      <c r="HDX633" s="462"/>
      <c r="HDY633" s="462"/>
      <c r="HDZ633" s="462"/>
      <c r="HEA633" s="462"/>
      <c r="HEB633" s="462"/>
      <c r="HEC633" s="462"/>
      <c r="HED633" s="462"/>
      <c r="HEE633" s="462"/>
      <c r="HEF633" s="462"/>
      <c r="HEG633" s="462"/>
      <c r="HEH633" s="462"/>
      <c r="HEI633" s="462"/>
      <c r="HEJ633" s="462"/>
      <c r="HEK633" s="462"/>
      <c r="HEL633" s="462"/>
      <c r="HEM633" s="462"/>
      <c r="HEN633" s="462"/>
      <c r="HEO633" s="462"/>
      <c r="HEP633" s="462"/>
      <c r="HEQ633" s="462"/>
      <c r="HER633" s="462"/>
      <c r="HES633" s="462"/>
      <c r="HET633" s="462"/>
      <c r="HEU633" s="462"/>
      <c r="HEV633" s="462"/>
      <c r="HEW633" s="462"/>
      <c r="HEX633" s="462"/>
      <c r="HEY633" s="462"/>
      <c r="HEZ633" s="462"/>
      <c r="HFA633" s="462"/>
      <c r="HFB633" s="462"/>
      <c r="HFC633" s="462"/>
      <c r="HFD633" s="462"/>
      <c r="HFE633" s="462"/>
      <c r="HFF633" s="462"/>
      <c r="HFG633" s="462"/>
      <c r="HFH633" s="462"/>
      <c r="HFI633" s="462"/>
      <c r="HFJ633" s="462"/>
      <c r="HFK633" s="462"/>
      <c r="HFL633" s="462"/>
      <c r="HFM633" s="462"/>
      <c r="HFN633" s="462"/>
      <c r="HFO633" s="462"/>
      <c r="HFP633" s="462"/>
      <c r="HFQ633" s="462"/>
      <c r="HFR633" s="462"/>
      <c r="HFS633" s="462"/>
      <c r="HFT633" s="462"/>
      <c r="HFU633" s="462"/>
      <c r="HFV633" s="462"/>
      <c r="HFW633" s="462"/>
      <c r="HFX633" s="462"/>
      <c r="HFY633" s="462"/>
      <c r="HFZ633" s="462"/>
      <c r="HGA633" s="462"/>
      <c r="HGB633" s="462"/>
      <c r="HGC633" s="462"/>
      <c r="HGD633" s="462"/>
      <c r="HGE633" s="462"/>
      <c r="HGF633" s="462"/>
      <c r="HGG633" s="462"/>
      <c r="HGH633" s="462"/>
      <c r="HGI633" s="462"/>
      <c r="HGJ633" s="462"/>
      <c r="HGK633" s="462"/>
      <c r="HGL633" s="462"/>
      <c r="HGM633" s="462"/>
      <c r="HGN633" s="462"/>
      <c r="HGO633" s="462"/>
      <c r="HGP633" s="462"/>
      <c r="HGQ633" s="462"/>
      <c r="HGR633" s="462"/>
      <c r="HGS633" s="462"/>
      <c r="HGT633" s="462"/>
      <c r="HGU633" s="462"/>
      <c r="HGV633" s="462"/>
      <c r="HGW633" s="462"/>
      <c r="HGX633" s="462"/>
      <c r="HGY633" s="462"/>
      <c r="HGZ633" s="462"/>
      <c r="HHA633" s="462"/>
      <c r="HHB633" s="462"/>
      <c r="HHC633" s="462"/>
      <c r="HHD633" s="462"/>
      <c r="HHE633" s="462"/>
      <c r="HHF633" s="462"/>
      <c r="HHG633" s="462"/>
      <c r="HHH633" s="462"/>
      <c r="HHI633" s="462"/>
      <c r="HHJ633" s="462"/>
      <c r="HHK633" s="462"/>
      <c r="HHL633" s="462"/>
      <c r="HHM633" s="462"/>
      <c r="HHN633" s="462"/>
      <c r="HHO633" s="462"/>
      <c r="HHP633" s="462"/>
      <c r="HHQ633" s="462"/>
      <c r="HHR633" s="462"/>
      <c r="HHS633" s="462"/>
      <c r="HHT633" s="462"/>
      <c r="HHU633" s="462"/>
      <c r="HHV633" s="462"/>
      <c r="HHW633" s="462"/>
      <c r="HHX633" s="462"/>
      <c r="HHY633" s="462"/>
      <c r="HHZ633" s="462"/>
      <c r="HIA633" s="462"/>
      <c r="HIB633" s="462"/>
      <c r="HIC633" s="462"/>
      <c r="HID633" s="462"/>
      <c r="HIE633" s="462"/>
      <c r="HIF633" s="462"/>
      <c r="HIG633" s="462"/>
      <c r="HIH633" s="462"/>
      <c r="HII633" s="462"/>
      <c r="HIJ633" s="462"/>
      <c r="HIK633" s="462"/>
      <c r="HIL633" s="462"/>
      <c r="HIM633" s="462"/>
      <c r="HIN633" s="462"/>
      <c r="HIO633" s="462"/>
      <c r="HIP633" s="462"/>
      <c r="HIQ633" s="462"/>
      <c r="HIR633" s="462"/>
      <c r="HIS633" s="462"/>
      <c r="HIT633" s="462"/>
      <c r="HIU633" s="462"/>
      <c r="HIV633" s="462"/>
      <c r="HIW633" s="462"/>
      <c r="HIX633" s="462"/>
      <c r="HIY633" s="462"/>
      <c r="HIZ633" s="462"/>
      <c r="HJA633" s="462"/>
      <c r="HJB633" s="462"/>
      <c r="HJC633" s="462"/>
      <c r="HJD633" s="462"/>
      <c r="HJE633" s="462"/>
      <c r="HJF633" s="462"/>
      <c r="HJG633" s="462"/>
      <c r="HJH633" s="462"/>
      <c r="HJI633" s="462"/>
      <c r="HJJ633" s="462"/>
      <c r="HJK633" s="462"/>
      <c r="HJL633" s="462"/>
      <c r="HJM633" s="462"/>
      <c r="HJN633" s="462"/>
      <c r="HJO633" s="462"/>
      <c r="HJP633" s="462"/>
      <c r="HJQ633" s="462"/>
      <c r="HJR633" s="462"/>
      <c r="HJS633" s="462"/>
      <c r="HJT633" s="462"/>
      <c r="HJU633" s="462"/>
      <c r="HJV633" s="462"/>
      <c r="HJW633" s="462"/>
      <c r="HJX633" s="462"/>
      <c r="HJY633" s="462"/>
      <c r="HJZ633" s="462"/>
      <c r="HKA633" s="462"/>
      <c r="HKB633" s="462"/>
      <c r="HKC633" s="462"/>
      <c r="HKD633" s="462"/>
      <c r="HKE633" s="462"/>
      <c r="HKF633" s="462"/>
      <c r="HKG633" s="462"/>
      <c r="HKH633" s="462"/>
      <c r="HKI633" s="462"/>
      <c r="HKJ633" s="462"/>
      <c r="HKK633" s="462"/>
      <c r="HKL633" s="462"/>
      <c r="HKM633" s="462"/>
      <c r="HKN633" s="462"/>
      <c r="HKO633" s="462"/>
      <c r="HKP633" s="462"/>
      <c r="HKQ633" s="462"/>
      <c r="HKR633" s="462"/>
      <c r="HKS633" s="462"/>
      <c r="HKT633" s="462"/>
      <c r="HKU633" s="462"/>
      <c r="HKV633" s="462"/>
      <c r="HKW633" s="462"/>
      <c r="HKX633" s="462"/>
      <c r="HKY633" s="462"/>
      <c r="HKZ633" s="462"/>
      <c r="HLA633" s="462"/>
      <c r="HLB633" s="462"/>
      <c r="HLC633" s="462"/>
      <c r="HLD633" s="462"/>
      <c r="HLE633" s="462"/>
      <c r="HLF633" s="462"/>
      <c r="HLG633" s="462"/>
      <c r="HLH633" s="462"/>
      <c r="HLI633" s="462"/>
      <c r="HLJ633" s="462"/>
      <c r="HLK633" s="462"/>
      <c r="HLL633" s="462"/>
      <c r="HLM633" s="462"/>
      <c r="HLN633" s="462"/>
      <c r="HLO633" s="462"/>
      <c r="HLP633" s="462"/>
      <c r="HLQ633" s="462"/>
      <c r="HLR633" s="462"/>
      <c r="HLS633" s="462"/>
      <c r="HLT633" s="462"/>
      <c r="HLU633" s="462"/>
      <c r="HLV633" s="462"/>
      <c r="HLW633" s="462"/>
      <c r="HLX633" s="462"/>
      <c r="HLY633" s="462"/>
      <c r="HLZ633" s="462"/>
      <c r="HMA633" s="462"/>
      <c r="HMB633" s="462"/>
      <c r="HMC633" s="462"/>
      <c r="HMD633" s="462"/>
      <c r="HME633" s="462"/>
      <c r="HMF633" s="462"/>
      <c r="HMG633" s="462"/>
      <c r="HMH633" s="462"/>
      <c r="HMI633" s="462"/>
      <c r="HMJ633" s="462"/>
      <c r="HMK633" s="462"/>
      <c r="HML633" s="462"/>
      <c r="HMM633" s="462"/>
      <c r="HMN633" s="462"/>
      <c r="HMO633" s="462"/>
      <c r="HMP633" s="462"/>
      <c r="HMQ633" s="462"/>
      <c r="HMR633" s="462"/>
      <c r="HMS633" s="462"/>
      <c r="HMT633" s="462"/>
      <c r="HMU633" s="462"/>
      <c r="HMV633" s="462"/>
      <c r="HMW633" s="462"/>
      <c r="HMX633" s="462"/>
      <c r="HMY633" s="462"/>
      <c r="HMZ633" s="462"/>
      <c r="HNA633" s="462"/>
      <c r="HNB633" s="462"/>
      <c r="HNC633" s="462"/>
      <c r="HND633" s="462"/>
      <c r="HNE633" s="462"/>
      <c r="HNF633" s="462"/>
      <c r="HNG633" s="462"/>
      <c r="HNH633" s="462"/>
      <c r="HNI633" s="462"/>
      <c r="HNJ633" s="462"/>
      <c r="HNK633" s="462"/>
      <c r="HNL633" s="462"/>
      <c r="HNM633" s="462"/>
      <c r="HNN633" s="462"/>
      <c r="HNO633" s="462"/>
      <c r="HNP633" s="462"/>
      <c r="HNQ633" s="462"/>
      <c r="HNR633" s="462"/>
      <c r="HNS633" s="462"/>
      <c r="HNT633" s="462"/>
      <c r="HNU633" s="462"/>
      <c r="HNV633" s="462"/>
      <c r="HNW633" s="462"/>
      <c r="HNX633" s="462"/>
      <c r="HNY633" s="462"/>
      <c r="HNZ633" s="462"/>
      <c r="HOA633" s="462"/>
      <c r="HOB633" s="462"/>
      <c r="HOC633" s="462"/>
      <c r="HOD633" s="462"/>
      <c r="HOE633" s="462"/>
      <c r="HOF633" s="462"/>
      <c r="HOG633" s="462"/>
      <c r="HOH633" s="462"/>
      <c r="HOI633" s="462"/>
      <c r="HOJ633" s="462"/>
      <c r="HOK633" s="462"/>
      <c r="HOL633" s="462"/>
      <c r="HOM633" s="462"/>
      <c r="HON633" s="462"/>
      <c r="HOO633" s="462"/>
      <c r="HOP633" s="462"/>
      <c r="HOQ633" s="462"/>
      <c r="HOR633" s="462"/>
      <c r="HOS633" s="462"/>
      <c r="HOT633" s="462"/>
      <c r="HOU633" s="462"/>
      <c r="HOV633" s="462"/>
      <c r="HOW633" s="462"/>
      <c r="HOX633" s="462"/>
      <c r="HOY633" s="462"/>
      <c r="HOZ633" s="462"/>
      <c r="HPA633" s="462"/>
      <c r="HPB633" s="462"/>
      <c r="HPC633" s="462"/>
      <c r="HPD633" s="462"/>
      <c r="HPE633" s="462"/>
      <c r="HPF633" s="462"/>
      <c r="HPG633" s="462"/>
      <c r="HPH633" s="462"/>
      <c r="HPI633" s="462"/>
      <c r="HPJ633" s="462"/>
      <c r="HPK633" s="462"/>
      <c r="HPL633" s="462"/>
      <c r="HPM633" s="462"/>
      <c r="HPN633" s="462"/>
      <c r="HPO633" s="462"/>
      <c r="HPP633" s="462"/>
      <c r="HPQ633" s="462"/>
      <c r="HPR633" s="462"/>
      <c r="HPS633" s="462"/>
      <c r="HPT633" s="462"/>
      <c r="HPU633" s="462"/>
      <c r="HPV633" s="462"/>
      <c r="HPW633" s="462"/>
      <c r="HPX633" s="462"/>
      <c r="HPY633" s="462"/>
      <c r="HPZ633" s="462"/>
      <c r="HQA633" s="462"/>
      <c r="HQB633" s="462"/>
      <c r="HQC633" s="462"/>
      <c r="HQD633" s="462"/>
      <c r="HQE633" s="462"/>
      <c r="HQF633" s="462"/>
      <c r="HQG633" s="462"/>
      <c r="HQH633" s="462"/>
      <c r="HQI633" s="462"/>
      <c r="HQJ633" s="462"/>
      <c r="HQK633" s="462"/>
      <c r="HQL633" s="462"/>
      <c r="HQM633" s="462"/>
      <c r="HQN633" s="462"/>
      <c r="HQO633" s="462"/>
      <c r="HQP633" s="462"/>
      <c r="HQQ633" s="462"/>
      <c r="HQR633" s="462"/>
      <c r="HQS633" s="462"/>
      <c r="HQT633" s="462"/>
      <c r="HQU633" s="462"/>
      <c r="HQV633" s="462"/>
      <c r="HQW633" s="462"/>
      <c r="HQX633" s="462"/>
      <c r="HQY633" s="462"/>
      <c r="HQZ633" s="462"/>
      <c r="HRA633" s="462"/>
      <c r="HRB633" s="462"/>
      <c r="HRC633" s="462"/>
      <c r="HRD633" s="462"/>
      <c r="HRE633" s="462"/>
      <c r="HRF633" s="462"/>
      <c r="HRG633" s="462"/>
      <c r="HRH633" s="462"/>
      <c r="HRI633" s="462"/>
      <c r="HRJ633" s="462"/>
      <c r="HRK633" s="462"/>
      <c r="HRL633" s="462"/>
      <c r="HRM633" s="462"/>
      <c r="HRN633" s="462"/>
      <c r="HRO633" s="462"/>
      <c r="HRP633" s="462"/>
      <c r="HRQ633" s="462"/>
      <c r="HRR633" s="462"/>
      <c r="HRS633" s="462"/>
      <c r="HRT633" s="462"/>
      <c r="HRU633" s="462"/>
      <c r="HRV633" s="462"/>
      <c r="HRW633" s="462"/>
      <c r="HRX633" s="462"/>
      <c r="HRY633" s="462"/>
      <c r="HRZ633" s="462"/>
      <c r="HSA633" s="462"/>
      <c r="HSB633" s="462"/>
      <c r="HSC633" s="462"/>
      <c r="HSD633" s="462"/>
      <c r="HSE633" s="462"/>
      <c r="HSF633" s="462"/>
      <c r="HSG633" s="462"/>
      <c r="HSH633" s="462"/>
      <c r="HSI633" s="462"/>
      <c r="HSJ633" s="462"/>
      <c r="HSK633" s="462"/>
      <c r="HSL633" s="462"/>
      <c r="HSM633" s="462"/>
      <c r="HSN633" s="462"/>
      <c r="HSO633" s="462"/>
      <c r="HSP633" s="462"/>
      <c r="HSQ633" s="462"/>
      <c r="HSR633" s="462"/>
      <c r="HSS633" s="462"/>
      <c r="HST633" s="462"/>
      <c r="HSU633" s="462"/>
      <c r="HSV633" s="462"/>
      <c r="HSW633" s="462"/>
      <c r="HSX633" s="462"/>
      <c r="HSY633" s="462"/>
      <c r="HSZ633" s="462"/>
      <c r="HTA633" s="462"/>
      <c r="HTB633" s="462"/>
      <c r="HTC633" s="462"/>
      <c r="HTD633" s="462"/>
      <c r="HTE633" s="462"/>
      <c r="HTF633" s="462"/>
      <c r="HTG633" s="462"/>
      <c r="HTH633" s="462"/>
      <c r="HTI633" s="462"/>
      <c r="HTJ633" s="462"/>
      <c r="HTK633" s="462"/>
      <c r="HTL633" s="462"/>
      <c r="HTM633" s="462"/>
      <c r="HTN633" s="462"/>
      <c r="HTO633" s="462"/>
      <c r="HTP633" s="462"/>
      <c r="HTQ633" s="462"/>
      <c r="HTR633" s="462"/>
      <c r="HTS633" s="462"/>
      <c r="HTT633" s="462"/>
      <c r="HTU633" s="462"/>
      <c r="HTV633" s="462"/>
      <c r="HTW633" s="462"/>
      <c r="HTX633" s="462"/>
      <c r="HTY633" s="462"/>
      <c r="HTZ633" s="462"/>
      <c r="HUA633" s="462"/>
      <c r="HUB633" s="462"/>
      <c r="HUC633" s="462"/>
      <c r="HUD633" s="462"/>
      <c r="HUE633" s="462"/>
      <c r="HUF633" s="462"/>
      <c r="HUG633" s="462"/>
      <c r="HUH633" s="462"/>
      <c r="HUI633" s="462"/>
      <c r="HUJ633" s="462"/>
      <c r="HUK633" s="462"/>
      <c r="HUL633" s="462"/>
      <c r="HUM633" s="462"/>
      <c r="HUN633" s="462"/>
      <c r="HUO633" s="462"/>
      <c r="HUP633" s="462"/>
      <c r="HUQ633" s="462"/>
      <c r="HUR633" s="462"/>
      <c r="HUS633" s="462"/>
      <c r="HUT633" s="462"/>
      <c r="HUU633" s="462"/>
      <c r="HUV633" s="462"/>
      <c r="HUW633" s="462"/>
      <c r="HUX633" s="462"/>
      <c r="HUY633" s="462"/>
      <c r="HUZ633" s="462"/>
      <c r="HVA633" s="462"/>
      <c r="HVB633" s="462"/>
      <c r="HVC633" s="462"/>
      <c r="HVD633" s="462"/>
      <c r="HVE633" s="462"/>
      <c r="HVF633" s="462"/>
      <c r="HVG633" s="462"/>
      <c r="HVH633" s="462"/>
      <c r="HVI633" s="462"/>
      <c r="HVJ633" s="462"/>
      <c r="HVK633" s="462"/>
      <c r="HVL633" s="462"/>
      <c r="HVM633" s="462"/>
      <c r="HVN633" s="462"/>
      <c r="HVO633" s="462"/>
      <c r="HVP633" s="462"/>
      <c r="HVQ633" s="462"/>
      <c r="HVR633" s="462"/>
      <c r="HVS633" s="462"/>
      <c r="HVT633" s="462"/>
      <c r="HVU633" s="462"/>
      <c r="HVV633" s="462"/>
      <c r="HVW633" s="462"/>
      <c r="HVX633" s="462"/>
      <c r="HVY633" s="462"/>
      <c r="HVZ633" s="462"/>
      <c r="HWA633" s="462"/>
      <c r="HWB633" s="462"/>
      <c r="HWC633" s="462"/>
      <c r="HWD633" s="462"/>
      <c r="HWE633" s="462"/>
      <c r="HWF633" s="462"/>
      <c r="HWG633" s="462"/>
      <c r="HWH633" s="462"/>
      <c r="HWI633" s="462"/>
      <c r="HWJ633" s="462"/>
      <c r="HWK633" s="462"/>
      <c r="HWL633" s="462"/>
      <c r="HWM633" s="462"/>
      <c r="HWN633" s="462"/>
      <c r="HWO633" s="462"/>
      <c r="HWP633" s="462"/>
      <c r="HWQ633" s="462"/>
      <c r="HWR633" s="462"/>
      <c r="HWS633" s="462"/>
      <c r="HWT633" s="462"/>
      <c r="HWU633" s="462"/>
      <c r="HWV633" s="462"/>
      <c r="HWW633" s="462"/>
      <c r="HWX633" s="462"/>
      <c r="HWY633" s="462"/>
      <c r="HWZ633" s="462"/>
      <c r="HXA633" s="462"/>
      <c r="HXB633" s="462"/>
      <c r="HXC633" s="462"/>
      <c r="HXD633" s="462"/>
      <c r="HXE633" s="462"/>
      <c r="HXF633" s="462"/>
      <c r="HXG633" s="462"/>
      <c r="HXH633" s="462"/>
      <c r="HXI633" s="462"/>
      <c r="HXJ633" s="462"/>
      <c r="HXK633" s="462"/>
      <c r="HXL633" s="462"/>
      <c r="HXM633" s="462"/>
      <c r="HXN633" s="462"/>
      <c r="HXO633" s="462"/>
      <c r="HXP633" s="462"/>
      <c r="HXQ633" s="462"/>
      <c r="HXR633" s="462"/>
      <c r="HXS633" s="462"/>
      <c r="HXT633" s="462"/>
      <c r="HXU633" s="462"/>
      <c r="HXV633" s="462"/>
      <c r="HXW633" s="462"/>
      <c r="HXX633" s="462"/>
      <c r="HXY633" s="462"/>
      <c r="HXZ633" s="462"/>
      <c r="HYA633" s="462"/>
      <c r="HYB633" s="462"/>
      <c r="HYC633" s="462"/>
      <c r="HYD633" s="462"/>
      <c r="HYE633" s="462"/>
      <c r="HYF633" s="462"/>
      <c r="HYG633" s="462"/>
      <c r="HYH633" s="462"/>
      <c r="HYI633" s="462"/>
      <c r="HYJ633" s="462"/>
      <c r="HYK633" s="462"/>
      <c r="HYL633" s="462"/>
      <c r="HYM633" s="462"/>
      <c r="HYN633" s="462"/>
      <c r="HYO633" s="462"/>
      <c r="HYP633" s="462"/>
      <c r="HYQ633" s="462"/>
      <c r="HYR633" s="462"/>
      <c r="HYS633" s="462"/>
      <c r="HYT633" s="462"/>
      <c r="HYU633" s="462"/>
      <c r="HYV633" s="462"/>
      <c r="HYW633" s="462"/>
      <c r="HYX633" s="462"/>
      <c r="HYY633" s="462"/>
      <c r="HYZ633" s="462"/>
      <c r="HZA633" s="462"/>
      <c r="HZB633" s="462"/>
      <c r="HZC633" s="462"/>
      <c r="HZD633" s="462"/>
      <c r="HZE633" s="462"/>
      <c r="HZF633" s="462"/>
      <c r="HZG633" s="462"/>
      <c r="HZH633" s="462"/>
      <c r="HZI633" s="462"/>
      <c r="HZJ633" s="462"/>
      <c r="HZK633" s="462"/>
      <c r="HZL633" s="462"/>
      <c r="HZM633" s="462"/>
      <c r="HZN633" s="462"/>
      <c r="HZO633" s="462"/>
      <c r="HZP633" s="462"/>
      <c r="HZQ633" s="462"/>
      <c r="HZR633" s="462"/>
      <c r="HZS633" s="462"/>
      <c r="HZT633" s="462"/>
      <c r="HZU633" s="462"/>
      <c r="HZV633" s="462"/>
      <c r="HZW633" s="462"/>
      <c r="HZX633" s="462"/>
      <c r="HZY633" s="462"/>
      <c r="HZZ633" s="462"/>
      <c r="IAA633" s="462"/>
      <c r="IAB633" s="462"/>
      <c r="IAC633" s="462"/>
      <c r="IAD633" s="462"/>
      <c r="IAE633" s="462"/>
      <c r="IAF633" s="462"/>
      <c r="IAG633" s="462"/>
      <c r="IAH633" s="462"/>
      <c r="IAI633" s="462"/>
      <c r="IAJ633" s="462"/>
      <c r="IAK633" s="462"/>
      <c r="IAL633" s="462"/>
      <c r="IAM633" s="462"/>
      <c r="IAN633" s="462"/>
      <c r="IAO633" s="462"/>
      <c r="IAP633" s="462"/>
      <c r="IAQ633" s="462"/>
      <c r="IAR633" s="462"/>
      <c r="IAS633" s="462"/>
      <c r="IAT633" s="462"/>
      <c r="IAU633" s="462"/>
      <c r="IAV633" s="462"/>
      <c r="IAW633" s="462"/>
      <c r="IAX633" s="462"/>
      <c r="IAY633" s="462"/>
      <c r="IAZ633" s="462"/>
      <c r="IBA633" s="462"/>
      <c r="IBB633" s="462"/>
      <c r="IBC633" s="462"/>
      <c r="IBD633" s="462"/>
      <c r="IBE633" s="462"/>
      <c r="IBF633" s="462"/>
      <c r="IBG633" s="462"/>
      <c r="IBH633" s="462"/>
      <c r="IBI633" s="462"/>
      <c r="IBJ633" s="462"/>
      <c r="IBK633" s="462"/>
      <c r="IBL633" s="462"/>
      <c r="IBM633" s="462"/>
      <c r="IBN633" s="462"/>
      <c r="IBO633" s="462"/>
      <c r="IBP633" s="462"/>
      <c r="IBQ633" s="462"/>
      <c r="IBR633" s="462"/>
      <c r="IBS633" s="462"/>
      <c r="IBT633" s="462"/>
      <c r="IBU633" s="462"/>
      <c r="IBV633" s="462"/>
      <c r="IBW633" s="462"/>
      <c r="IBX633" s="462"/>
      <c r="IBY633" s="462"/>
      <c r="IBZ633" s="462"/>
      <c r="ICA633" s="462"/>
      <c r="ICB633" s="462"/>
      <c r="ICC633" s="462"/>
      <c r="ICD633" s="462"/>
      <c r="ICE633" s="462"/>
      <c r="ICF633" s="462"/>
      <c r="ICG633" s="462"/>
      <c r="ICH633" s="462"/>
      <c r="ICI633" s="462"/>
      <c r="ICJ633" s="462"/>
      <c r="ICK633" s="462"/>
      <c r="ICL633" s="462"/>
      <c r="ICM633" s="462"/>
      <c r="ICN633" s="462"/>
      <c r="ICO633" s="462"/>
      <c r="ICP633" s="462"/>
      <c r="ICQ633" s="462"/>
      <c r="ICR633" s="462"/>
      <c r="ICS633" s="462"/>
      <c r="ICT633" s="462"/>
      <c r="ICU633" s="462"/>
      <c r="ICV633" s="462"/>
      <c r="ICW633" s="462"/>
      <c r="ICX633" s="462"/>
      <c r="ICY633" s="462"/>
      <c r="ICZ633" s="462"/>
      <c r="IDA633" s="462"/>
      <c r="IDB633" s="462"/>
      <c r="IDC633" s="462"/>
      <c r="IDD633" s="462"/>
      <c r="IDE633" s="462"/>
      <c r="IDF633" s="462"/>
      <c r="IDG633" s="462"/>
      <c r="IDH633" s="462"/>
      <c r="IDI633" s="462"/>
      <c r="IDJ633" s="462"/>
      <c r="IDK633" s="462"/>
      <c r="IDL633" s="462"/>
      <c r="IDM633" s="462"/>
      <c r="IDN633" s="462"/>
      <c r="IDO633" s="462"/>
      <c r="IDP633" s="462"/>
      <c r="IDQ633" s="462"/>
      <c r="IDR633" s="462"/>
      <c r="IDS633" s="462"/>
      <c r="IDT633" s="462"/>
      <c r="IDU633" s="462"/>
      <c r="IDV633" s="462"/>
      <c r="IDW633" s="462"/>
      <c r="IDX633" s="462"/>
      <c r="IDY633" s="462"/>
      <c r="IDZ633" s="462"/>
      <c r="IEA633" s="462"/>
      <c r="IEB633" s="462"/>
      <c r="IEC633" s="462"/>
      <c r="IED633" s="462"/>
      <c r="IEE633" s="462"/>
      <c r="IEF633" s="462"/>
      <c r="IEG633" s="462"/>
      <c r="IEH633" s="462"/>
      <c r="IEI633" s="462"/>
      <c r="IEJ633" s="462"/>
      <c r="IEK633" s="462"/>
      <c r="IEL633" s="462"/>
      <c r="IEM633" s="462"/>
      <c r="IEN633" s="462"/>
      <c r="IEO633" s="462"/>
      <c r="IEP633" s="462"/>
      <c r="IEQ633" s="462"/>
      <c r="IER633" s="462"/>
      <c r="IES633" s="462"/>
      <c r="IET633" s="462"/>
      <c r="IEU633" s="462"/>
      <c r="IEV633" s="462"/>
      <c r="IEW633" s="462"/>
      <c r="IEX633" s="462"/>
      <c r="IEY633" s="462"/>
      <c r="IEZ633" s="462"/>
      <c r="IFA633" s="462"/>
      <c r="IFB633" s="462"/>
      <c r="IFC633" s="462"/>
      <c r="IFD633" s="462"/>
      <c r="IFE633" s="462"/>
      <c r="IFF633" s="462"/>
      <c r="IFG633" s="462"/>
      <c r="IFH633" s="462"/>
      <c r="IFI633" s="462"/>
      <c r="IFJ633" s="462"/>
      <c r="IFK633" s="462"/>
      <c r="IFL633" s="462"/>
      <c r="IFM633" s="462"/>
      <c r="IFN633" s="462"/>
      <c r="IFO633" s="462"/>
      <c r="IFP633" s="462"/>
      <c r="IFQ633" s="462"/>
      <c r="IFR633" s="462"/>
      <c r="IFS633" s="462"/>
      <c r="IFT633" s="462"/>
      <c r="IFU633" s="462"/>
      <c r="IFV633" s="462"/>
      <c r="IFW633" s="462"/>
      <c r="IFX633" s="462"/>
      <c r="IFY633" s="462"/>
      <c r="IFZ633" s="462"/>
      <c r="IGA633" s="462"/>
      <c r="IGB633" s="462"/>
      <c r="IGC633" s="462"/>
      <c r="IGD633" s="462"/>
      <c r="IGE633" s="462"/>
      <c r="IGF633" s="462"/>
      <c r="IGG633" s="462"/>
      <c r="IGH633" s="462"/>
      <c r="IGI633" s="462"/>
      <c r="IGJ633" s="462"/>
      <c r="IGK633" s="462"/>
      <c r="IGL633" s="462"/>
      <c r="IGM633" s="462"/>
      <c r="IGN633" s="462"/>
      <c r="IGO633" s="462"/>
      <c r="IGP633" s="462"/>
      <c r="IGQ633" s="462"/>
      <c r="IGR633" s="462"/>
      <c r="IGS633" s="462"/>
      <c r="IGT633" s="462"/>
      <c r="IGU633" s="462"/>
      <c r="IGV633" s="462"/>
      <c r="IGW633" s="462"/>
      <c r="IGX633" s="462"/>
      <c r="IGY633" s="462"/>
      <c r="IGZ633" s="462"/>
      <c r="IHA633" s="462"/>
      <c r="IHB633" s="462"/>
      <c r="IHC633" s="462"/>
      <c r="IHD633" s="462"/>
      <c r="IHE633" s="462"/>
      <c r="IHF633" s="462"/>
      <c r="IHG633" s="462"/>
      <c r="IHH633" s="462"/>
      <c r="IHI633" s="462"/>
      <c r="IHJ633" s="462"/>
      <c r="IHK633" s="462"/>
      <c r="IHL633" s="462"/>
      <c r="IHM633" s="462"/>
      <c r="IHN633" s="462"/>
      <c r="IHO633" s="462"/>
      <c r="IHP633" s="462"/>
      <c r="IHQ633" s="462"/>
      <c r="IHR633" s="462"/>
      <c r="IHS633" s="462"/>
      <c r="IHT633" s="462"/>
      <c r="IHU633" s="462"/>
      <c r="IHV633" s="462"/>
      <c r="IHW633" s="462"/>
      <c r="IHX633" s="462"/>
      <c r="IHY633" s="462"/>
      <c r="IHZ633" s="462"/>
      <c r="IIA633" s="462"/>
      <c r="IIB633" s="462"/>
      <c r="IIC633" s="462"/>
      <c r="IID633" s="462"/>
      <c r="IIE633" s="462"/>
      <c r="IIF633" s="462"/>
      <c r="IIG633" s="462"/>
      <c r="IIH633" s="462"/>
      <c r="III633" s="462"/>
      <c r="IIJ633" s="462"/>
      <c r="IIK633" s="462"/>
      <c r="IIL633" s="462"/>
      <c r="IIM633" s="462"/>
      <c r="IIN633" s="462"/>
      <c r="IIO633" s="462"/>
      <c r="IIP633" s="462"/>
      <c r="IIQ633" s="462"/>
      <c r="IIR633" s="462"/>
      <c r="IIS633" s="462"/>
      <c r="IIT633" s="462"/>
      <c r="IIU633" s="462"/>
      <c r="IIV633" s="462"/>
      <c r="IIW633" s="462"/>
      <c r="IIX633" s="462"/>
      <c r="IIY633" s="462"/>
      <c r="IIZ633" s="462"/>
      <c r="IJA633" s="462"/>
      <c r="IJB633" s="462"/>
      <c r="IJC633" s="462"/>
      <c r="IJD633" s="462"/>
      <c r="IJE633" s="462"/>
      <c r="IJF633" s="462"/>
      <c r="IJG633" s="462"/>
      <c r="IJH633" s="462"/>
      <c r="IJI633" s="462"/>
      <c r="IJJ633" s="462"/>
      <c r="IJK633" s="462"/>
      <c r="IJL633" s="462"/>
      <c r="IJM633" s="462"/>
      <c r="IJN633" s="462"/>
      <c r="IJO633" s="462"/>
      <c r="IJP633" s="462"/>
      <c r="IJQ633" s="462"/>
      <c r="IJR633" s="462"/>
      <c r="IJS633" s="462"/>
      <c r="IJT633" s="462"/>
      <c r="IJU633" s="462"/>
      <c r="IJV633" s="462"/>
      <c r="IJW633" s="462"/>
      <c r="IJX633" s="462"/>
      <c r="IJY633" s="462"/>
      <c r="IJZ633" s="462"/>
      <c r="IKA633" s="462"/>
      <c r="IKB633" s="462"/>
      <c r="IKC633" s="462"/>
      <c r="IKD633" s="462"/>
      <c r="IKE633" s="462"/>
      <c r="IKF633" s="462"/>
      <c r="IKG633" s="462"/>
      <c r="IKH633" s="462"/>
      <c r="IKI633" s="462"/>
      <c r="IKJ633" s="462"/>
      <c r="IKK633" s="462"/>
      <c r="IKL633" s="462"/>
      <c r="IKM633" s="462"/>
      <c r="IKN633" s="462"/>
      <c r="IKO633" s="462"/>
      <c r="IKP633" s="462"/>
      <c r="IKQ633" s="462"/>
      <c r="IKR633" s="462"/>
      <c r="IKS633" s="462"/>
      <c r="IKT633" s="462"/>
      <c r="IKU633" s="462"/>
      <c r="IKV633" s="462"/>
      <c r="IKW633" s="462"/>
      <c r="IKX633" s="462"/>
      <c r="IKY633" s="462"/>
      <c r="IKZ633" s="462"/>
      <c r="ILA633" s="462"/>
      <c r="ILB633" s="462"/>
      <c r="ILC633" s="462"/>
      <c r="ILD633" s="462"/>
      <c r="ILE633" s="462"/>
      <c r="ILF633" s="462"/>
      <c r="ILG633" s="462"/>
      <c r="ILH633" s="462"/>
      <c r="ILI633" s="462"/>
      <c r="ILJ633" s="462"/>
      <c r="ILK633" s="462"/>
      <c r="ILL633" s="462"/>
      <c r="ILM633" s="462"/>
      <c r="ILN633" s="462"/>
      <c r="ILO633" s="462"/>
      <c r="ILP633" s="462"/>
      <c r="ILQ633" s="462"/>
      <c r="ILR633" s="462"/>
      <c r="ILS633" s="462"/>
      <c r="ILT633" s="462"/>
      <c r="ILU633" s="462"/>
      <c r="ILV633" s="462"/>
      <c r="ILW633" s="462"/>
      <c r="ILX633" s="462"/>
      <c r="ILY633" s="462"/>
      <c r="ILZ633" s="462"/>
      <c r="IMA633" s="462"/>
      <c r="IMB633" s="462"/>
      <c r="IMC633" s="462"/>
      <c r="IMD633" s="462"/>
      <c r="IME633" s="462"/>
      <c r="IMF633" s="462"/>
      <c r="IMG633" s="462"/>
      <c r="IMH633" s="462"/>
      <c r="IMI633" s="462"/>
      <c r="IMJ633" s="462"/>
      <c r="IMK633" s="462"/>
      <c r="IML633" s="462"/>
      <c r="IMM633" s="462"/>
      <c r="IMN633" s="462"/>
      <c r="IMO633" s="462"/>
      <c r="IMP633" s="462"/>
      <c r="IMQ633" s="462"/>
      <c r="IMR633" s="462"/>
      <c r="IMS633" s="462"/>
      <c r="IMT633" s="462"/>
      <c r="IMU633" s="462"/>
      <c r="IMV633" s="462"/>
      <c r="IMW633" s="462"/>
      <c r="IMX633" s="462"/>
      <c r="IMY633" s="462"/>
      <c r="IMZ633" s="462"/>
      <c r="INA633" s="462"/>
      <c r="INB633" s="462"/>
      <c r="INC633" s="462"/>
      <c r="IND633" s="462"/>
      <c r="INE633" s="462"/>
      <c r="INF633" s="462"/>
      <c r="ING633" s="462"/>
      <c r="INH633" s="462"/>
      <c r="INI633" s="462"/>
      <c r="INJ633" s="462"/>
      <c r="INK633" s="462"/>
      <c r="INL633" s="462"/>
      <c r="INM633" s="462"/>
      <c r="INN633" s="462"/>
      <c r="INO633" s="462"/>
      <c r="INP633" s="462"/>
      <c r="INQ633" s="462"/>
      <c r="INR633" s="462"/>
      <c r="INS633" s="462"/>
      <c r="INT633" s="462"/>
      <c r="INU633" s="462"/>
      <c r="INV633" s="462"/>
      <c r="INW633" s="462"/>
      <c r="INX633" s="462"/>
      <c r="INY633" s="462"/>
      <c r="INZ633" s="462"/>
      <c r="IOA633" s="462"/>
      <c r="IOB633" s="462"/>
      <c r="IOC633" s="462"/>
      <c r="IOD633" s="462"/>
      <c r="IOE633" s="462"/>
      <c r="IOF633" s="462"/>
      <c r="IOG633" s="462"/>
      <c r="IOH633" s="462"/>
      <c r="IOI633" s="462"/>
      <c r="IOJ633" s="462"/>
      <c r="IOK633" s="462"/>
      <c r="IOL633" s="462"/>
      <c r="IOM633" s="462"/>
      <c r="ION633" s="462"/>
      <c r="IOO633" s="462"/>
      <c r="IOP633" s="462"/>
      <c r="IOQ633" s="462"/>
      <c r="IOR633" s="462"/>
      <c r="IOS633" s="462"/>
      <c r="IOT633" s="462"/>
      <c r="IOU633" s="462"/>
      <c r="IOV633" s="462"/>
      <c r="IOW633" s="462"/>
      <c r="IOX633" s="462"/>
      <c r="IOY633" s="462"/>
      <c r="IOZ633" s="462"/>
      <c r="IPA633" s="462"/>
      <c r="IPB633" s="462"/>
      <c r="IPC633" s="462"/>
      <c r="IPD633" s="462"/>
      <c r="IPE633" s="462"/>
      <c r="IPF633" s="462"/>
      <c r="IPG633" s="462"/>
      <c r="IPH633" s="462"/>
      <c r="IPI633" s="462"/>
      <c r="IPJ633" s="462"/>
      <c r="IPK633" s="462"/>
      <c r="IPL633" s="462"/>
      <c r="IPM633" s="462"/>
      <c r="IPN633" s="462"/>
      <c r="IPO633" s="462"/>
      <c r="IPP633" s="462"/>
      <c r="IPQ633" s="462"/>
      <c r="IPR633" s="462"/>
      <c r="IPS633" s="462"/>
      <c r="IPT633" s="462"/>
      <c r="IPU633" s="462"/>
      <c r="IPV633" s="462"/>
      <c r="IPW633" s="462"/>
      <c r="IPX633" s="462"/>
      <c r="IPY633" s="462"/>
      <c r="IPZ633" s="462"/>
      <c r="IQA633" s="462"/>
      <c r="IQB633" s="462"/>
      <c r="IQC633" s="462"/>
      <c r="IQD633" s="462"/>
      <c r="IQE633" s="462"/>
      <c r="IQF633" s="462"/>
      <c r="IQG633" s="462"/>
      <c r="IQH633" s="462"/>
      <c r="IQI633" s="462"/>
      <c r="IQJ633" s="462"/>
      <c r="IQK633" s="462"/>
      <c r="IQL633" s="462"/>
      <c r="IQM633" s="462"/>
      <c r="IQN633" s="462"/>
      <c r="IQO633" s="462"/>
      <c r="IQP633" s="462"/>
      <c r="IQQ633" s="462"/>
      <c r="IQR633" s="462"/>
      <c r="IQS633" s="462"/>
      <c r="IQT633" s="462"/>
      <c r="IQU633" s="462"/>
      <c r="IQV633" s="462"/>
      <c r="IQW633" s="462"/>
      <c r="IQX633" s="462"/>
      <c r="IQY633" s="462"/>
      <c r="IQZ633" s="462"/>
      <c r="IRA633" s="462"/>
      <c r="IRB633" s="462"/>
      <c r="IRC633" s="462"/>
      <c r="IRD633" s="462"/>
      <c r="IRE633" s="462"/>
      <c r="IRF633" s="462"/>
      <c r="IRG633" s="462"/>
      <c r="IRH633" s="462"/>
      <c r="IRI633" s="462"/>
      <c r="IRJ633" s="462"/>
      <c r="IRK633" s="462"/>
      <c r="IRL633" s="462"/>
      <c r="IRM633" s="462"/>
      <c r="IRN633" s="462"/>
      <c r="IRO633" s="462"/>
      <c r="IRP633" s="462"/>
      <c r="IRQ633" s="462"/>
      <c r="IRR633" s="462"/>
      <c r="IRS633" s="462"/>
      <c r="IRT633" s="462"/>
      <c r="IRU633" s="462"/>
      <c r="IRV633" s="462"/>
      <c r="IRW633" s="462"/>
      <c r="IRX633" s="462"/>
      <c r="IRY633" s="462"/>
      <c r="IRZ633" s="462"/>
      <c r="ISA633" s="462"/>
      <c r="ISB633" s="462"/>
      <c r="ISC633" s="462"/>
      <c r="ISD633" s="462"/>
      <c r="ISE633" s="462"/>
      <c r="ISF633" s="462"/>
      <c r="ISG633" s="462"/>
      <c r="ISH633" s="462"/>
      <c r="ISI633" s="462"/>
      <c r="ISJ633" s="462"/>
      <c r="ISK633" s="462"/>
      <c r="ISL633" s="462"/>
      <c r="ISM633" s="462"/>
      <c r="ISN633" s="462"/>
      <c r="ISO633" s="462"/>
      <c r="ISP633" s="462"/>
      <c r="ISQ633" s="462"/>
      <c r="ISR633" s="462"/>
      <c r="ISS633" s="462"/>
      <c r="IST633" s="462"/>
      <c r="ISU633" s="462"/>
      <c r="ISV633" s="462"/>
      <c r="ISW633" s="462"/>
      <c r="ISX633" s="462"/>
      <c r="ISY633" s="462"/>
      <c r="ISZ633" s="462"/>
      <c r="ITA633" s="462"/>
      <c r="ITB633" s="462"/>
      <c r="ITC633" s="462"/>
      <c r="ITD633" s="462"/>
      <c r="ITE633" s="462"/>
      <c r="ITF633" s="462"/>
      <c r="ITG633" s="462"/>
      <c r="ITH633" s="462"/>
      <c r="ITI633" s="462"/>
      <c r="ITJ633" s="462"/>
      <c r="ITK633" s="462"/>
      <c r="ITL633" s="462"/>
      <c r="ITM633" s="462"/>
      <c r="ITN633" s="462"/>
      <c r="ITO633" s="462"/>
      <c r="ITP633" s="462"/>
      <c r="ITQ633" s="462"/>
      <c r="ITR633" s="462"/>
      <c r="ITS633" s="462"/>
      <c r="ITT633" s="462"/>
      <c r="ITU633" s="462"/>
      <c r="ITV633" s="462"/>
      <c r="ITW633" s="462"/>
      <c r="ITX633" s="462"/>
      <c r="ITY633" s="462"/>
      <c r="ITZ633" s="462"/>
      <c r="IUA633" s="462"/>
      <c r="IUB633" s="462"/>
      <c r="IUC633" s="462"/>
      <c r="IUD633" s="462"/>
      <c r="IUE633" s="462"/>
      <c r="IUF633" s="462"/>
      <c r="IUG633" s="462"/>
      <c r="IUH633" s="462"/>
      <c r="IUI633" s="462"/>
      <c r="IUJ633" s="462"/>
      <c r="IUK633" s="462"/>
      <c r="IUL633" s="462"/>
      <c r="IUM633" s="462"/>
      <c r="IUN633" s="462"/>
      <c r="IUO633" s="462"/>
      <c r="IUP633" s="462"/>
      <c r="IUQ633" s="462"/>
      <c r="IUR633" s="462"/>
      <c r="IUS633" s="462"/>
      <c r="IUT633" s="462"/>
      <c r="IUU633" s="462"/>
      <c r="IUV633" s="462"/>
      <c r="IUW633" s="462"/>
      <c r="IUX633" s="462"/>
      <c r="IUY633" s="462"/>
      <c r="IUZ633" s="462"/>
      <c r="IVA633" s="462"/>
      <c r="IVB633" s="462"/>
      <c r="IVC633" s="462"/>
      <c r="IVD633" s="462"/>
      <c r="IVE633" s="462"/>
      <c r="IVF633" s="462"/>
      <c r="IVG633" s="462"/>
      <c r="IVH633" s="462"/>
      <c r="IVI633" s="462"/>
      <c r="IVJ633" s="462"/>
      <c r="IVK633" s="462"/>
      <c r="IVL633" s="462"/>
      <c r="IVM633" s="462"/>
      <c r="IVN633" s="462"/>
      <c r="IVO633" s="462"/>
      <c r="IVP633" s="462"/>
      <c r="IVQ633" s="462"/>
      <c r="IVR633" s="462"/>
      <c r="IVS633" s="462"/>
      <c r="IVT633" s="462"/>
      <c r="IVU633" s="462"/>
      <c r="IVV633" s="462"/>
      <c r="IVW633" s="462"/>
      <c r="IVX633" s="462"/>
      <c r="IVY633" s="462"/>
      <c r="IVZ633" s="462"/>
      <c r="IWA633" s="462"/>
      <c r="IWB633" s="462"/>
      <c r="IWC633" s="462"/>
      <c r="IWD633" s="462"/>
      <c r="IWE633" s="462"/>
      <c r="IWF633" s="462"/>
      <c r="IWG633" s="462"/>
      <c r="IWH633" s="462"/>
      <c r="IWI633" s="462"/>
      <c r="IWJ633" s="462"/>
      <c r="IWK633" s="462"/>
      <c r="IWL633" s="462"/>
      <c r="IWM633" s="462"/>
      <c r="IWN633" s="462"/>
      <c r="IWO633" s="462"/>
      <c r="IWP633" s="462"/>
      <c r="IWQ633" s="462"/>
      <c r="IWR633" s="462"/>
      <c r="IWS633" s="462"/>
      <c r="IWT633" s="462"/>
      <c r="IWU633" s="462"/>
      <c r="IWV633" s="462"/>
      <c r="IWW633" s="462"/>
      <c r="IWX633" s="462"/>
      <c r="IWY633" s="462"/>
      <c r="IWZ633" s="462"/>
      <c r="IXA633" s="462"/>
      <c r="IXB633" s="462"/>
      <c r="IXC633" s="462"/>
      <c r="IXD633" s="462"/>
      <c r="IXE633" s="462"/>
      <c r="IXF633" s="462"/>
      <c r="IXG633" s="462"/>
      <c r="IXH633" s="462"/>
      <c r="IXI633" s="462"/>
      <c r="IXJ633" s="462"/>
      <c r="IXK633" s="462"/>
      <c r="IXL633" s="462"/>
      <c r="IXM633" s="462"/>
      <c r="IXN633" s="462"/>
      <c r="IXO633" s="462"/>
      <c r="IXP633" s="462"/>
      <c r="IXQ633" s="462"/>
      <c r="IXR633" s="462"/>
      <c r="IXS633" s="462"/>
      <c r="IXT633" s="462"/>
      <c r="IXU633" s="462"/>
      <c r="IXV633" s="462"/>
      <c r="IXW633" s="462"/>
      <c r="IXX633" s="462"/>
      <c r="IXY633" s="462"/>
      <c r="IXZ633" s="462"/>
      <c r="IYA633" s="462"/>
      <c r="IYB633" s="462"/>
      <c r="IYC633" s="462"/>
      <c r="IYD633" s="462"/>
      <c r="IYE633" s="462"/>
      <c r="IYF633" s="462"/>
      <c r="IYG633" s="462"/>
      <c r="IYH633" s="462"/>
      <c r="IYI633" s="462"/>
      <c r="IYJ633" s="462"/>
      <c r="IYK633" s="462"/>
      <c r="IYL633" s="462"/>
      <c r="IYM633" s="462"/>
      <c r="IYN633" s="462"/>
      <c r="IYO633" s="462"/>
      <c r="IYP633" s="462"/>
      <c r="IYQ633" s="462"/>
      <c r="IYR633" s="462"/>
      <c r="IYS633" s="462"/>
      <c r="IYT633" s="462"/>
      <c r="IYU633" s="462"/>
      <c r="IYV633" s="462"/>
      <c r="IYW633" s="462"/>
      <c r="IYX633" s="462"/>
      <c r="IYY633" s="462"/>
      <c r="IYZ633" s="462"/>
      <c r="IZA633" s="462"/>
      <c r="IZB633" s="462"/>
      <c r="IZC633" s="462"/>
      <c r="IZD633" s="462"/>
      <c r="IZE633" s="462"/>
      <c r="IZF633" s="462"/>
      <c r="IZG633" s="462"/>
      <c r="IZH633" s="462"/>
      <c r="IZI633" s="462"/>
      <c r="IZJ633" s="462"/>
      <c r="IZK633" s="462"/>
      <c r="IZL633" s="462"/>
      <c r="IZM633" s="462"/>
      <c r="IZN633" s="462"/>
      <c r="IZO633" s="462"/>
      <c r="IZP633" s="462"/>
      <c r="IZQ633" s="462"/>
      <c r="IZR633" s="462"/>
      <c r="IZS633" s="462"/>
      <c r="IZT633" s="462"/>
      <c r="IZU633" s="462"/>
      <c r="IZV633" s="462"/>
      <c r="IZW633" s="462"/>
      <c r="IZX633" s="462"/>
      <c r="IZY633" s="462"/>
      <c r="IZZ633" s="462"/>
      <c r="JAA633" s="462"/>
      <c r="JAB633" s="462"/>
      <c r="JAC633" s="462"/>
      <c r="JAD633" s="462"/>
      <c r="JAE633" s="462"/>
      <c r="JAF633" s="462"/>
      <c r="JAG633" s="462"/>
      <c r="JAH633" s="462"/>
      <c r="JAI633" s="462"/>
      <c r="JAJ633" s="462"/>
      <c r="JAK633" s="462"/>
      <c r="JAL633" s="462"/>
      <c r="JAM633" s="462"/>
      <c r="JAN633" s="462"/>
      <c r="JAO633" s="462"/>
      <c r="JAP633" s="462"/>
      <c r="JAQ633" s="462"/>
      <c r="JAR633" s="462"/>
      <c r="JAS633" s="462"/>
      <c r="JAT633" s="462"/>
      <c r="JAU633" s="462"/>
      <c r="JAV633" s="462"/>
      <c r="JAW633" s="462"/>
      <c r="JAX633" s="462"/>
      <c r="JAY633" s="462"/>
      <c r="JAZ633" s="462"/>
      <c r="JBA633" s="462"/>
      <c r="JBB633" s="462"/>
      <c r="JBC633" s="462"/>
      <c r="JBD633" s="462"/>
      <c r="JBE633" s="462"/>
      <c r="JBF633" s="462"/>
      <c r="JBG633" s="462"/>
      <c r="JBH633" s="462"/>
      <c r="JBI633" s="462"/>
      <c r="JBJ633" s="462"/>
      <c r="JBK633" s="462"/>
      <c r="JBL633" s="462"/>
      <c r="JBM633" s="462"/>
      <c r="JBN633" s="462"/>
      <c r="JBO633" s="462"/>
      <c r="JBP633" s="462"/>
      <c r="JBQ633" s="462"/>
      <c r="JBR633" s="462"/>
      <c r="JBS633" s="462"/>
      <c r="JBT633" s="462"/>
      <c r="JBU633" s="462"/>
      <c r="JBV633" s="462"/>
      <c r="JBW633" s="462"/>
      <c r="JBX633" s="462"/>
      <c r="JBY633" s="462"/>
      <c r="JBZ633" s="462"/>
      <c r="JCA633" s="462"/>
      <c r="JCB633" s="462"/>
      <c r="JCC633" s="462"/>
      <c r="JCD633" s="462"/>
      <c r="JCE633" s="462"/>
      <c r="JCF633" s="462"/>
      <c r="JCG633" s="462"/>
      <c r="JCH633" s="462"/>
      <c r="JCI633" s="462"/>
      <c r="JCJ633" s="462"/>
      <c r="JCK633" s="462"/>
      <c r="JCL633" s="462"/>
      <c r="JCM633" s="462"/>
      <c r="JCN633" s="462"/>
      <c r="JCO633" s="462"/>
      <c r="JCP633" s="462"/>
      <c r="JCQ633" s="462"/>
      <c r="JCR633" s="462"/>
      <c r="JCS633" s="462"/>
      <c r="JCT633" s="462"/>
      <c r="JCU633" s="462"/>
      <c r="JCV633" s="462"/>
      <c r="JCW633" s="462"/>
      <c r="JCX633" s="462"/>
      <c r="JCY633" s="462"/>
      <c r="JCZ633" s="462"/>
      <c r="JDA633" s="462"/>
      <c r="JDB633" s="462"/>
      <c r="JDC633" s="462"/>
      <c r="JDD633" s="462"/>
      <c r="JDE633" s="462"/>
      <c r="JDF633" s="462"/>
      <c r="JDG633" s="462"/>
      <c r="JDH633" s="462"/>
      <c r="JDI633" s="462"/>
      <c r="JDJ633" s="462"/>
      <c r="JDK633" s="462"/>
      <c r="JDL633" s="462"/>
      <c r="JDM633" s="462"/>
      <c r="JDN633" s="462"/>
      <c r="JDO633" s="462"/>
      <c r="JDP633" s="462"/>
      <c r="JDQ633" s="462"/>
      <c r="JDR633" s="462"/>
      <c r="JDS633" s="462"/>
      <c r="JDT633" s="462"/>
      <c r="JDU633" s="462"/>
      <c r="JDV633" s="462"/>
      <c r="JDW633" s="462"/>
      <c r="JDX633" s="462"/>
      <c r="JDY633" s="462"/>
      <c r="JDZ633" s="462"/>
      <c r="JEA633" s="462"/>
      <c r="JEB633" s="462"/>
      <c r="JEC633" s="462"/>
      <c r="JED633" s="462"/>
      <c r="JEE633" s="462"/>
      <c r="JEF633" s="462"/>
      <c r="JEG633" s="462"/>
      <c r="JEH633" s="462"/>
      <c r="JEI633" s="462"/>
      <c r="JEJ633" s="462"/>
      <c r="JEK633" s="462"/>
      <c r="JEL633" s="462"/>
      <c r="JEM633" s="462"/>
      <c r="JEN633" s="462"/>
      <c r="JEO633" s="462"/>
      <c r="JEP633" s="462"/>
      <c r="JEQ633" s="462"/>
      <c r="JER633" s="462"/>
      <c r="JES633" s="462"/>
      <c r="JET633" s="462"/>
      <c r="JEU633" s="462"/>
      <c r="JEV633" s="462"/>
      <c r="JEW633" s="462"/>
      <c r="JEX633" s="462"/>
      <c r="JEY633" s="462"/>
      <c r="JEZ633" s="462"/>
      <c r="JFA633" s="462"/>
      <c r="JFB633" s="462"/>
      <c r="JFC633" s="462"/>
      <c r="JFD633" s="462"/>
      <c r="JFE633" s="462"/>
      <c r="JFF633" s="462"/>
      <c r="JFG633" s="462"/>
      <c r="JFH633" s="462"/>
      <c r="JFI633" s="462"/>
      <c r="JFJ633" s="462"/>
      <c r="JFK633" s="462"/>
      <c r="JFL633" s="462"/>
      <c r="JFM633" s="462"/>
      <c r="JFN633" s="462"/>
      <c r="JFO633" s="462"/>
      <c r="JFP633" s="462"/>
      <c r="JFQ633" s="462"/>
      <c r="JFR633" s="462"/>
      <c r="JFS633" s="462"/>
      <c r="JFT633" s="462"/>
      <c r="JFU633" s="462"/>
      <c r="JFV633" s="462"/>
      <c r="JFW633" s="462"/>
      <c r="JFX633" s="462"/>
      <c r="JFY633" s="462"/>
      <c r="JFZ633" s="462"/>
      <c r="JGA633" s="462"/>
      <c r="JGB633" s="462"/>
      <c r="JGC633" s="462"/>
      <c r="JGD633" s="462"/>
      <c r="JGE633" s="462"/>
      <c r="JGF633" s="462"/>
      <c r="JGG633" s="462"/>
      <c r="JGH633" s="462"/>
      <c r="JGI633" s="462"/>
      <c r="JGJ633" s="462"/>
      <c r="JGK633" s="462"/>
      <c r="JGL633" s="462"/>
      <c r="JGM633" s="462"/>
      <c r="JGN633" s="462"/>
      <c r="JGO633" s="462"/>
      <c r="JGP633" s="462"/>
      <c r="JGQ633" s="462"/>
      <c r="JGR633" s="462"/>
      <c r="JGS633" s="462"/>
      <c r="JGT633" s="462"/>
      <c r="JGU633" s="462"/>
      <c r="JGV633" s="462"/>
      <c r="JGW633" s="462"/>
      <c r="JGX633" s="462"/>
      <c r="JGY633" s="462"/>
      <c r="JGZ633" s="462"/>
      <c r="JHA633" s="462"/>
      <c r="JHB633" s="462"/>
      <c r="JHC633" s="462"/>
      <c r="JHD633" s="462"/>
      <c r="JHE633" s="462"/>
      <c r="JHF633" s="462"/>
      <c r="JHG633" s="462"/>
      <c r="JHH633" s="462"/>
      <c r="JHI633" s="462"/>
      <c r="JHJ633" s="462"/>
      <c r="JHK633" s="462"/>
      <c r="JHL633" s="462"/>
      <c r="JHM633" s="462"/>
      <c r="JHN633" s="462"/>
      <c r="JHO633" s="462"/>
      <c r="JHP633" s="462"/>
      <c r="JHQ633" s="462"/>
      <c r="JHR633" s="462"/>
      <c r="JHS633" s="462"/>
      <c r="JHT633" s="462"/>
      <c r="JHU633" s="462"/>
      <c r="JHV633" s="462"/>
      <c r="JHW633" s="462"/>
      <c r="JHX633" s="462"/>
      <c r="JHY633" s="462"/>
      <c r="JHZ633" s="462"/>
      <c r="JIA633" s="462"/>
      <c r="JIB633" s="462"/>
      <c r="JIC633" s="462"/>
      <c r="JID633" s="462"/>
      <c r="JIE633" s="462"/>
      <c r="JIF633" s="462"/>
      <c r="JIG633" s="462"/>
      <c r="JIH633" s="462"/>
      <c r="JII633" s="462"/>
      <c r="JIJ633" s="462"/>
      <c r="JIK633" s="462"/>
      <c r="JIL633" s="462"/>
      <c r="JIM633" s="462"/>
      <c r="JIN633" s="462"/>
      <c r="JIO633" s="462"/>
      <c r="JIP633" s="462"/>
      <c r="JIQ633" s="462"/>
      <c r="JIR633" s="462"/>
      <c r="JIS633" s="462"/>
      <c r="JIT633" s="462"/>
      <c r="JIU633" s="462"/>
      <c r="JIV633" s="462"/>
      <c r="JIW633" s="462"/>
      <c r="JIX633" s="462"/>
      <c r="JIY633" s="462"/>
      <c r="JIZ633" s="462"/>
      <c r="JJA633" s="462"/>
      <c r="JJB633" s="462"/>
      <c r="JJC633" s="462"/>
      <c r="JJD633" s="462"/>
      <c r="JJE633" s="462"/>
      <c r="JJF633" s="462"/>
      <c r="JJG633" s="462"/>
      <c r="JJH633" s="462"/>
      <c r="JJI633" s="462"/>
      <c r="JJJ633" s="462"/>
      <c r="JJK633" s="462"/>
      <c r="JJL633" s="462"/>
      <c r="JJM633" s="462"/>
      <c r="JJN633" s="462"/>
      <c r="JJO633" s="462"/>
      <c r="JJP633" s="462"/>
      <c r="JJQ633" s="462"/>
      <c r="JJR633" s="462"/>
      <c r="JJS633" s="462"/>
      <c r="JJT633" s="462"/>
      <c r="JJU633" s="462"/>
      <c r="JJV633" s="462"/>
      <c r="JJW633" s="462"/>
      <c r="JJX633" s="462"/>
      <c r="JJY633" s="462"/>
      <c r="JJZ633" s="462"/>
      <c r="JKA633" s="462"/>
      <c r="JKB633" s="462"/>
      <c r="JKC633" s="462"/>
      <c r="JKD633" s="462"/>
      <c r="JKE633" s="462"/>
      <c r="JKF633" s="462"/>
      <c r="JKG633" s="462"/>
      <c r="JKH633" s="462"/>
      <c r="JKI633" s="462"/>
      <c r="JKJ633" s="462"/>
      <c r="JKK633" s="462"/>
      <c r="JKL633" s="462"/>
      <c r="JKM633" s="462"/>
      <c r="JKN633" s="462"/>
      <c r="JKO633" s="462"/>
      <c r="JKP633" s="462"/>
      <c r="JKQ633" s="462"/>
      <c r="JKR633" s="462"/>
      <c r="JKS633" s="462"/>
      <c r="JKT633" s="462"/>
      <c r="JKU633" s="462"/>
      <c r="JKV633" s="462"/>
      <c r="JKW633" s="462"/>
      <c r="JKX633" s="462"/>
      <c r="JKY633" s="462"/>
      <c r="JKZ633" s="462"/>
      <c r="JLA633" s="462"/>
      <c r="JLB633" s="462"/>
      <c r="JLC633" s="462"/>
      <c r="JLD633" s="462"/>
      <c r="JLE633" s="462"/>
      <c r="JLF633" s="462"/>
      <c r="JLG633" s="462"/>
      <c r="JLH633" s="462"/>
      <c r="JLI633" s="462"/>
      <c r="JLJ633" s="462"/>
      <c r="JLK633" s="462"/>
      <c r="JLL633" s="462"/>
      <c r="JLM633" s="462"/>
      <c r="JLN633" s="462"/>
      <c r="JLO633" s="462"/>
      <c r="JLP633" s="462"/>
      <c r="JLQ633" s="462"/>
      <c r="JLR633" s="462"/>
      <c r="JLS633" s="462"/>
      <c r="JLT633" s="462"/>
      <c r="JLU633" s="462"/>
      <c r="JLV633" s="462"/>
      <c r="JLW633" s="462"/>
      <c r="JLX633" s="462"/>
      <c r="JLY633" s="462"/>
      <c r="JLZ633" s="462"/>
      <c r="JMA633" s="462"/>
      <c r="JMB633" s="462"/>
      <c r="JMC633" s="462"/>
      <c r="JMD633" s="462"/>
      <c r="JME633" s="462"/>
      <c r="JMF633" s="462"/>
      <c r="JMG633" s="462"/>
      <c r="JMH633" s="462"/>
      <c r="JMI633" s="462"/>
      <c r="JMJ633" s="462"/>
      <c r="JMK633" s="462"/>
      <c r="JML633" s="462"/>
      <c r="JMM633" s="462"/>
      <c r="JMN633" s="462"/>
      <c r="JMO633" s="462"/>
      <c r="JMP633" s="462"/>
      <c r="JMQ633" s="462"/>
      <c r="JMR633" s="462"/>
      <c r="JMS633" s="462"/>
      <c r="JMT633" s="462"/>
      <c r="JMU633" s="462"/>
      <c r="JMV633" s="462"/>
      <c r="JMW633" s="462"/>
      <c r="JMX633" s="462"/>
      <c r="JMY633" s="462"/>
      <c r="JMZ633" s="462"/>
      <c r="JNA633" s="462"/>
      <c r="JNB633" s="462"/>
      <c r="JNC633" s="462"/>
      <c r="JND633" s="462"/>
      <c r="JNE633" s="462"/>
      <c r="JNF633" s="462"/>
      <c r="JNG633" s="462"/>
      <c r="JNH633" s="462"/>
      <c r="JNI633" s="462"/>
      <c r="JNJ633" s="462"/>
      <c r="JNK633" s="462"/>
      <c r="JNL633" s="462"/>
      <c r="JNM633" s="462"/>
      <c r="JNN633" s="462"/>
      <c r="JNO633" s="462"/>
      <c r="JNP633" s="462"/>
      <c r="JNQ633" s="462"/>
      <c r="JNR633" s="462"/>
      <c r="JNS633" s="462"/>
      <c r="JNT633" s="462"/>
      <c r="JNU633" s="462"/>
      <c r="JNV633" s="462"/>
      <c r="JNW633" s="462"/>
      <c r="JNX633" s="462"/>
      <c r="JNY633" s="462"/>
      <c r="JNZ633" s="462"/>
      <c r="JOA633" s="462"/>
      <c r="JOB633" s="462"/>
      <c r="JOC633" s="462"/>
      <c r="JOD633" s="462"/>
      <c r="JOE633" s="462"/>
      <c r="JOF633" s="462"/>
      <c r="JOG633" s="462"/>
      <c r="JOH633" s="462"/>
      <c r="JOI633" s="462"/>
      <c r="JOJ633" s="462"/>
      <c r="JOK633" s="462"/>
      <c r="JOL633" s="462"/>
      <c r="JOM633" s="462"/>
      <c r="JON633" s="462"/>
      <c r="JOO633" s="462"/>
      <c r="JOP633" s="462"/>
      <c r="JOQ633" s="462"/>
      <c r="JOR633" s="462"/>
      <c r="JOS633" s="462"/>
      <c r="JOT633" s="462"/>
      <c r="JOU633" s="462"/>
      <c r="JOV633" s="462"/>
      <c r="JOW633" s="462"/>
      <c r="JOX633" s="462"/>
      <c r="JOY633" s="462"/>
      <c r="JOZ633" s="462"/>
      <c r="JPA633" s="462"/>
      <c r="JPB633" s="462"/>
      <c r="JPC633" s="462"/>
      <c r="JPD633" s="462"/>
      <c r="JPE633" s="462"/>
      <c r="JPF633" s="462"/>
      <c r="JPG633" s="462"/>
      <c r="JPH633" s="462"/>
      <c r="JPI633" s="462"/>
      <c r="JPJ633" s="462"/>
      <c r="JPK633" s="462"/>
      <c r="JPL633" s="462"/>
      <c r="JPM633" s="462"/>
      <c r="JPN633" s="462"/>
      <c r="JPO633" s="462"/>
      <c r="JPP633" s="462"/>
      <c r="JPQ633" s="462"/>
      <c r="JPR633" s="462"/>
      <c r="JPS633" s="462"/>
      <c r="JPT633" s="462"/>
      <c r="JPU633" s="462"/>
      <c r="JPV633" s="462"/>
      <c r="JPW633" s="462"/>
      <c r="JPX633" s="462"/>
      <c r="JPY633" s="462"/>
      <c r="JPZ633" s="462"/>
      <c r="JQA633" s="462"/>
      <c r="JQB633" s="462"/>
      <c r="JQC633" s="462"/>
      <c r="JQD633" s="462"/>
      <c r="JQE633" s="462"/>
      <c r="JQF633" s="462"/>
      <c r="JQG633" s="462"/>
      <c r="JQH633" s="462"/>
      <c r="JQI633" s="462"/>
      <c r="JQJ633" s="462"/>
      <c r="JQK633" s="462"/>
      <c r="JQL633" s="462"/>
      <c r="JQM633" s="462"/>
      <c r="JQN633" s="462"/>
      <c r="JQO633" s="462"/>
      <c r="JQP633" s="462"/>
      <c r="JQQ633" s="462"/>
      <c r="JQR633" s="462"/>
      <c r="JQS633" s="462"/>
      <c r="JQT633" s="462"/>
      <c r="JQU633" s="462"/>
      <c r="JQV633" s="462"/>
      <c r="JQW633" s="462"/>
      <c r="JQX633" s="462"/>
      <c r="JQY633" s="462"/>
      <c r="JQZ633" s="462"/>
      <c r="JRA633" s="462"/>
      <c r="JRB633" s="462"/>
      <c r="JRC633" s="462"/>
      <c r="JRD633" s="462"/>
      <c r="JRE633" s="462"/>
      <c r="JRF633" s="462"/>
      <c r="JRG633" s="462"/>
      <c r="JRH633" s="462"/>
      <c r="JRI633" s="462"/>
      <c r="JRJ633" s="462"/>
      <c r="JRK633" s="462"/>
      <c r="JRL633" s="462"/>
      <c r="JRM633" s="462"/>
      <c r="JRN633" s="462"/>
      <c r="JRO633" s="462"/>
      <c r="JRP633" s="462"/>
      <c r="JRQ633" s="462"/>
      <c r="JRR633" s="462"/>
      <c r="JRS633" s="462"/>
      <c r="JRT633" s="462"/>
      <c r="JRU633" s="462"/>
      <c r="JRV633" s="462"/>
      <c r="JRW633" s="462"/>
      <c r="JRX633" s="462"/>
      <c r="JRY633" s="462"/>
      <c r="JRZ633" s="462"/>
      <c r="JSA633" s="462"/>
      <c r="JSB633" s="462"/>
      <c r="JSC633" s="462"/>
      <c r="JSD633" s="462"/>
      <c r="JSE633" s="462"/>
      <c r="JSF633" s="462"/>
      <c r="JSG633" s="462"/>
      <c r="JSH633" s="462"/>
      <c r="JSI633" s="462"/>
      <c r="JSJ633" s="462"/>
      <c r="JSK633" s="462"/>
      <c r="JSL633" s="462"/>
      <c r="JSM633" s="462"/>
      <c r="JSN633" s="462"/>
      <c r="JSO633" s="462"/>
      <c r="JSP633" s="462"/>
      <c r="JSQ633" s="462"/>
      <c r="JSR633" s="462"/>
      <c r="JSS633" s="462"/>
      <c r="JST633" s="462"/>
      <c r="JSU633" s="462"/>
      <c r="JSV633" s="462"/>
      <c r="JSW633" s="462"/>
      <c r="JSX633" s="462"/>
      <c r="JSY633" s="462"/>
      <c r="JSZ633" s="462"/>
      <c r="JTA633" s="462"/>
      <c r="JTB633" s="462"/>
      <c r="JTC633" s="462"/>
      <c r="JTD633" s="462"/>
      <c r="JTE633" s="462"/>
      <c r="JTF633" s="462"/>
      <c r="JTG633" s="462"/>
      <c r="JTH633" s="462"/>
      <c r="JTI633" s="462"/>
      <c r="JTJ633" s="462"/>
      <c r="JTK633" s="462"/>
      <c r="JTL633" s="462"/>
      <c r="JTM633" s="462"/>
      <c r="JTN633" s="462"/>
      <c r="JTO633" s="462"/>
      <c r="JTP633" s="462"/>
      <c r="JTQ633" s="462"/>
      <c r="JTR633" s="462"/>
      <c r="JTS633" s="462"/>
      <c r="JTT633" s="462"/>
      <c r="JTU633" s="462"/>
      <c r="JTV633" s="462"/>
      <c r="JTW633" s="462"/>
      <c r="JTX633" s="462"/>
      <c r="JTY633" s="462"/>
      <c r="JTZ633" s="462"/>
      <c r="JUA633" s="462"/>
      <c r="JUB633" s="462"/>
      <c r="JUC633" s="462"/>
      <c r="JUD633" s="462"/>
      <c r="JUE633" s="462"/>
      <c r="JUF633" s="462"/>
      <c r="JUG633" s="462"/>
      <c r="JUH633" s="462"/>
      <c r="JUI633" s="462"/>
      <c r="JUJ633" s="462"/>
      <c r="JUK633" s="462"/>
      <c r="JUL633" s="462"/>
      <c r="JUM633" s="462"/>
      <c r="JUN633" s="462"/>
      <c r="JUO633" s="462"/>
      <c r="JUP633" s="462"/>
      <c r="JUQ633" s="462"/>
      <c r="JUR633" s="462"/>
      <c r="JUS633" s="462"/>
      <c r="JUT633" s="462"/>
      <c r="JUU633" s="462"/>
      <c r="JUV633" s="462"/>
      <c r="JUW633" s="462"/>
      <c r="JUX633" s="462"/>
      <c r="JUY633" s="462"/>
      <c r="JUZ633" s="462"/>
      <c r="JVA633" s="462"/>
      <c r="JVB633" s="462"/>
      <c r="JVC633" s="462"/>
      <c r="JVD633" s="462"/>
      <c r="JVE633" s="462"/>
      <c r="JVF633" s="462"/>
      <c r="JVG633" s="462"/>
      <c r="JVH633" s="462"/>
      <c r="JVI633" s="462"/>
      <c r="JVJ633" s="462"/>
      <c r="JVK633" s="462"/>
      <c r="JVL633" s="462"/>
      <c r="JVM633" s="462"/>
      <c r="JVN633" s="462"/>
      <c r="JVO633" s="462"/>
      <c r="JVP633" s="462"/>
      <c r="JVQ633" s="462"/>
      <c r="JVR633" s="462"/>
      <c r="JVS633" s="462"/>
      <c r="JVT633" s="462"/>
      <c r="JVU633" s="462"/>
      <c r="JVV633" s="462"/>
      <c r="JVW633" s="462"/>
      <c r="JVX633" s="462"/>
      <c r="JVY633" s="462"/>
      <c r="JVZ633" s="462"/>
      <c r="JWA633" s="462"/>
      <c r="JWB633" s="462"/>
      <c r="JWC633" s="462"/>
      <c r="JWD633" s="462"/>
      <c r="JWE633" s="462"/>
      <c r="JWF633" s="462"/>
      <c r="JWG633" s="462"/>
      <c r="JWH633" s="462"/>
      <c r="JWI633" s="462"/>
      <c r="JWJ633" s="462"/>
      <c r="JWK633" s="462"/>
      <c r="JWL633" s="462"/>
      <c r="JWM633" s="462"/>
      <c r="JWN633" s="462"/>
      <c r="JWO633" s="462"/>
      <c r="JWP633" s="462"/>
      <c r="JWQ633" s="462"/>
      <c r="JWR633" s="462"/>
      <c r="JWS633" s="462"/>
      <c r="JWT633" s="462"/>
      <c r="JWU633" s="462"/>
      <c r="JWV633" s="462"/>
      <c r="JWW633" s="462"/>
      <c r="JWX633" s="462"/>
      <c r="JWY633" s="462"/>
      <c r="JWZ633" s="462"/>
      <c r="JXA633" s="462"/>
      <c r="JXB633" s="462"/>
      <c r="JXC633" s="462"/>
      <c r="JXD633" s="462"/>
      <c r="JXE633" s="462"/>
      <c r="JXF633" s="462"/>
      <c r="JXG633" s="462"/>
      <c r="JXH633" s="462"/>
      <c r="JXI633" s="462"/>
      <c r="JXJ633" s="462"/>
      <c r="JXK633" s="462"/>
      <c r="JXL633" s="462"/>
      <c r="JXM633" s="462"/>
      <c r="JXN633" s="462"/>
      <c r="JXO633" s="462"/>
      <c r="JXP633" s="462"/>
      <c r="JXQ633" s="462"/>
      <c r="JXR633" s="462"/>
      <c r="JXS633" s="462"/>
      <c r="JXT633" s="462"/>
      <c r="JXU633" s="462"/>
      <c r="JXV633" s="462"/>
      <c r="JXW633" s="462"/>
      <c r="JXX633" s="462"/>
      <c r="JXY633" s="462"/>
      <c r="JXZ633" s="462"/>
      <c r="JYA633" s="462"/>
      <c r="JYB633" s="462"/>
      <c r="JYC633" s="462"/>
      <c r="JYD633" s="462"/>
      <c r="JYE633" s="462"/>
      <c r="JYF633" s="462"/>
      <c r="JYG633" s="462"/>
      <c r="JYH633" s="462"/>
      <c r="JYI633" s="462"/>
      <c r="JYJ633" s="462"/>
      <c r="JYK633" s="462"/>
      <c r="JYL633" s="462"/>
      <c r="JYM633" s="462"/>
      <c r="JYN633" s="462"/>
      <c r="JYO633" s="462"/>
      <c r="JYP633" s="462"/>
      <c r="JYQ633" s="462"/>
      <c r="JYR633" s="462"/>
      <c r="JYS633" s="462"/>
      <c r="JYT633" s="462"/>
      <c r="JYU633" s="462"/>
      <c r="JYV633" s="462"/>
      <c r="JYW633" s="462"/>
      <c r="JYX633" s="462"/>
      <c r="JYY633" s="462"/>
      <c r="JYZ633" s="462"/>
      <c r="JZA633" s="462"/>
      <c r="JZB633" s="462"/>
      <c r="JZC633" s="462"/>
      <c r="JZD633" s="462"/>
      <c r="JZE633" s="462"/>
      <c r="JZF633" s="462"/>
      <c r="JZG633" s="462"/>
      <c r="JZH633" s="462"/>
      <c r="JZI633" s="462"/>
      <c r="JZJ633" s="462"/>
      <c r="JZK633" s="462"/>
      <c r="JZL633" s="462"/>
      <c r="JZM633" s="462"/>
      <c r="JZN633" s="462"/>
      <c r="JZO633" s="462"/>
      <c r="JZP633" s="462"/>
      <c r="JZQ633" s="462"/>
      <c r="JZR633" s="462"/>
      <c r="JZS633" s="462"/>
      <c r="JZT633" s="462"/>
      <c r="JZU633" s="462"/>
      <c r="JZV633" s="462"/>
      <c r="JZW633" s="462"/>
      <c r="JZX633" s="462"/>
      <c r="JZY633" s="462"/>
      <c r="JZZ633" s="462"/>
      <c r="KAA633" s="462"/>
      <c r="KAB633" s="462"/>
      <c r="KAC633" s="462"/>
      <c r="KAD633" s="462"/>
      <c r="KAE633" s="462"/>
      <c r="KAF633" s="462"/>
      <c r="KAG633" s="462"/>
      <c r="KAH633" s="462"/>
      <c r="KAI633" s="462"/>
      <c r="KAJ633" s="462"/>
      <c r="KAK633" s="462"/>
      <c r="KAL633" s="462"/>
      <c r="KAM633" s="462"/>
      <c r="KAN633" s="462"/>
      <c r="KAO633" s="462"/>
      <c r="KAP633" s="462"/>
      <c r="KAQ633" s="462"/>
      <c r="KAR633" s="462"/>
      <c r="KAS633" s="462"/>
      <c r="KAT633" s="462"/>
      <c r="KAU633" s="462"/>
      <c r="KAV633" s="462"/>
      <c r="KAW633" s="462"/>
      <c r="KAX633" s="462"/>
      <c r="KAY633" s="462"/>
      <c r="KAZ633" s="462"/>
      <c r="KBA633" s="462"/>
      <c r="KBB633" s="462"/>
      <c r="KBC633" s="462"/>
      <c r="KBD633" s="462"/>
      <c r="KBE633" s="462"/>
      <c r="KBF633" s="462"/>
      <c r="KBG633" s="462"/>
      <c r="KBH633" s="462"/>
      <c r="KBI633" s="462"/>
      <c r="KBJ633" s="462"/>
      <c r="KBK633" s="462"/>
      <c r="KBL633" s="462"/>
      <c r="KBM633" s="462"/>
      <c r="KBN633" s="462"/>
      <c r="KBO633" s="462"/>
      <c r="KBP633" s="462"/>
      <c r="KBQ633" s="462"/>
      <c r="KBR633" s="462"/>
      <c r="KBS633" s="462"/>
      <c r="KBT633" s="462"/>
      <c r="KBU633" s="462"/>
      <c r="KBV633" s="462"/>
      <c r="KBW633" s="462"/>
      <c r="KBX633" s="462"/>
      <c r="KBY633" s="462"/>
      <c r="KBZ633" s="462"/>
      <c r="KCA633" s="462"/>
      <c r="KCB633" s="462"/>
      <c r="KCC633" s="462"/>
      <c r="KCD633" s="462"/>
      <c r="KCE633" s="462"/>
      <c r="KCF633" s="462"/>
      <c r="KCG633" s="462"/>
      <c r="KCH633" s="462"/>
      <c r="KCI633" s="462"/>
      <c r="KCJ633" s="462"/>
      <c r="KCK633" s="462"/>
      <c r="KCL633" s="462"/>
      <c r="KCM633" s="462"/>
      <c r="KCN633" s="462"/>
      <c r="KCO633" s="462"/>
      <c r="KCP633" s="462"/>
      <c r="KCQ633" s="462"/>
      <c r="KCR633" s="462"/>
      <c r="KCS633" s="462"/>
      <c r="KCT633" s="462"/>
      <c r="KCU633" s="462"/>
      <c r="KCV633" s="462"/>
      <c r="KCW633" s="462"/>
      <c r="KCX633" s="462"/>
      <c r="KCY633" s="462"/>
      <c r="KCZ633" s="462"/>
      <c r="KDA633" s="462"/>
      <c r="KDB633" s="462"/>
      <c r="KDC633" s="462"/>
      <c r="KDD633" s="462"/>
      <c r="KDE633" s="462"/>
      <c r="KDF633" s="462"/>
      <c r="KDG633" s="462"/>
      <c r="KDH633" s="462"/>
      <c r="KDI633" s="462"/>
      <c r="KDJ633" s="462"/>
      <c r="KDK633" s="462"/>
      <c r="KDL633" s="462"/>
      <c r="KDM633" s="462"/>
      <c r="KDN633" s="462"/>
      <c r="KDO633" s="462"/>
      <c r="KDP633" s="462"/>
      <c r="KDQ633" s="462"/>
      <c r="KDR633" s="462"/>
      <c r="KDS633" s="462"/>
      <c r="KDT633" s="462"/>
      <c r="KDU633" s="462"/>
      <c r="KDV633" s="462"/>
      <c r="KDW633" s="462"/>
      <c r="KDX633" s="462"/>
      <c r="KDY633" s="462"/>
      <c r="KDZ633" s="462"/>
      <c r="KEA633" s="462"/>
      <c r="KEB633" s="462"/>
      <c r="KEC633" s="462"/>
      <c r="KED633" s="462"/>
      <c r="KEE633" s="462"/>
      <c r="KEF633" s="462"/>
      <c r="KEG633" s="462"/>
      <c r="KEH633" s="462"/>
      <c r="KEI633" s="462"/>
      <c r="KEJ633" s="462"/>
      <c r="KEK633" s="462"/>
      <c r="KEL633" s="462"/>
      <c r="KEM633" s="462"/>
      <c r="KEN633" s="462"/>
      <c r="KEO633" s="462"/>
      <c r="KEP633" s="462"/>
      <c r="KEQ633" s="462"/>
      <c r="KER633" s="462"/>
      <c r="KES633" s="462"/>
      <c r="KET633" s="462"/>
      <c r="KEU633" s="462"/>
      <c r="KEV633" s="462"/>
      <c r="KEW633" s="462"/>
      <c r="KEX633" s="462"/>
      <c r="KEY633" s="462"/>
      <c r="KEZ633" s="462"/>
      <c r="KFA633" s="462"/>
      <c r="KFB633" s="462"/>
      <c r="KFC633" s="462"/>
      <c r="KFD633" s="462"/>
      <c r="KFE633" s="462"/>
      <c r="KFF633" s="462"/>
      <c r="KFG633" s="462"/>
      <c r="KFH633" s="462"/>
      <c r="KFI633" s="462"/>
      <c r="KFJ633" s="462"/>
      <c r="KFK633" s="462"/>
      <c r="KFL633" s="462"/>
      <c r="KFM633" s="462"/>
      <c r="KFN633" s="462"/>
      <c r="KFO633" s="462"/>
      <c r="KFP633" s="462"/>
      <c r="KFQ633" s="462"/>
      <c r="KFR633" s="462"/>
      <c r="KFS633" s="462"/>
      <c r="KFT633" s="462"/>
      <c r="KFU633" s="462"/>
      <c r="KFV633" s="462"/>
      <c r="KFW633" s="462"/>
      <c r="KFX633" s="462"/>
      <c r="KFY633" s="462"/>
      <c r="KFZ633" s="462"/>
      <c r="KGA633" s="462"/>
      <c r="KGB633" s="462"/>
      <c r="KGC633" s="462"/>
      <c r="KGD633" s="462"/>
      <c r="KGE633" s="462"/>
      <c r="KGF633" s="462"/>
      <c r="KGG633" s="462"/>
      <c r="KGH633" s="462"/>
      <c r="KGI633" s="462"/>
      <c r="KGJ633" s="462"/>
      <c r="KGK633" s="462"/>
      <c r="KGL633" s="462"/>
      <c r="KGM633" s="462"/>
      <c r="KGN633" s="462"/>
      <c r="KGO633" s="462"/>
      <c r="KGP633" s="462"/>
      <c r="KGQ633" s="462"/>
      <c r="KGR633" s="462"/>
      <c r="KGS633" s="462"/>
      <c r="KGT633" s="462"/>
      <c r="KGU633" s="462"/>
      <c r="KGV633" s="462"/>
      <c r="KGW633" s="462"/>
      <c r="KGX633" s="462"/>
      <c r="KGY633" s="462"/>
      <c r="KGZ633" s="462"/>
      <c r="KHA633" s="462"/>
      <c r="KHB633" s="462"/>
      <c r="KHC633" s="462"/>
      <c r="KHD633" s="462"/>
      <c r="KHE633" s="462"/>
      <c r="KHF633" s="462"/>
      <c r="KHG633" s="462"/>
      <c r="KHH633" s="462"/>
      <c r="KHI633" s="462"/>
      <c r="KHJ633" s="462"/>
      <c r="KHK633" s="462"/>
      <c r="KHL633" s="462"/>
      <c r="KHM633" s="462"/>
      <c r="KHN633" s="462"/>
      <c r="KHO633" s="462"/>
      <c r="KHP633" s="462"/>
      <c r="KHQ633" s="462"/>
      <c r="KHR633" s="462"/>
      <c r="KHS633" s="462"/>
      <c r="KHT633" s="462"/>
      <c r="KHU633" s="462"/>
      <c r="KHV633" s="462"/>
      <c r="KHW633" s="462"/>
      <c r="KHX633" s="462"/>
      <c r="KHY633" s="462"/>
      <c r="KHZ633" s="462"/>
      <c r="KIA633" s="462"/>
      <c r="KIB633" s="462"/>
      <c r="KIC633" s="462"/>
      <c r="KID633" s="462"/>
      <c r="KIE633" s="462"/>
      <c r="KIF633" s="462"/>
      <c r="KIG633" s="462"/>
      <c r="KIH633" s="462"/>
      <c r="KII633" s="462"/>
      <c r="KIJ633" s="462"/>
      <c r="KIK633" s="462"/>
      <c r="KIL633" s="462"/>
      <c r="KIM633" s="462"/>
      <c r="KIN633" s="462"/>
      <c r="KIO633" s="462"/>
      <c r="KIP633" s="462"/>
      <c r="KIQ633" s="462"/>
      <c r="KIR633" s="462"/>
      <c r="KIS633" s="462"/>
      <c r="KIT633" s="462"/>
      <c r="KIU633" s="462"/>
      <c r="KIV633" s="462"/>
      <c r="KIW633" s="462"/>
      <c r="KIX633" s="462"/>
      <c r="KIY633" s="462"/>
      <c r="KIZ633" s="462"/>
      <c r="KJA633" s="462"/>
      <c r="KJB633" s="462"/>
      <c r="KJC633" s="462"/>
      <c r="KJD633" s="462"/>
      <c r="KJE633" s="462"/>
      <c r="KJF633" s="462"/>
      <c r="KJG633" s="462"/>
      <c r="KJH633" s="462"/>
      <c r="KJI633" s="462"/>
      <c r="KJJ633" s="462"/>
      <c r="KJK633" s="462"/>
      <c r="KJL633" s="462"/>
      <c r="KJM633" s="462"/>
      <c r="KJN633" s="462"/>
      <c r="KJO633" s="462"/>
      <c r="KJP633" s="462"/>
      <c r="KJQ633" s="462"/>
      <c r="KJR633" s="462"/>
      <c r="KJS633" s="462"/>
      <c r="KJT633" s="462"/>
      <c r="KJU633" s="462"/>
      <c r="KJV633" s="462"/>
      <c r="KJW633" s="462"/>
      <c r="KJX633" s="462"/>
      <c r="KJY633" s="462"/>
      <c r="KJZ633" s="462"/>
      <c r="KKA633" s="462"/>
      <c r="KKB633" s="462"/>
      <c r="KKC633" s="462"/>
      <c r="KKD633" s="462"/>
      <c r="KKE633" s="462"/>
      <c r="KKF633" s="462"/>
      <c r="KKG633" s="462"/>
      <c r="KKH633" s="462"/>
      <c r="KKI633" s="462"/>
      <c r="KKJ633" s="462"/>
      <c r="KKK633" s="462"/>
      <c r="KKL633" s="462"/>
      <c r="KKM633" s="462"/>
      <c r="KKN633" s="462"/>
      <c r="KKO633" s="462"/>
      <c r="KKP633" s="462"/>
      <c r="KKQ633" s="462"/>
      <c r="KKR633" s="462"/>
      <c r="KKS633" s="462"/>
      <c r="KKT633" s="462"/>
      <c r="KKU633" s="462"/>
      <c r="KKV633" s="462"/>
      <c r="KKW633" s="462"/>
      <c r="KKX633" s="462"/>
      <c r="KKY633" s="462"/>
      <c r="KKZ633" s="462"/>
      <c r="KLA633" s="462"/>
      <c r="KLB633" s="462"/>
      <c r="KLC633" s="462"/>
      <c r="KLD633" s="462"/>
      <c r="KLE633" s="462"/>
      <c r="KLF633" s="462"/>
      <c r="KLG633" s="462"/>
      <c r="KLH633" s="462"/>
      <c r="KLI633" s="462"/>
      <c r="KLJ633" s="462"/>
      <c r="KLK633" s="462"/>
      <c r="KLL633" s="462"/>
      <c r="KLM633" s="462"/>
      <c r="KLN633" s="462"/>
      <c r="KLO633" s="462"/>
      <c r="KLP633" s="462"/>
      <c r="KLQ633" s="462"/>
      <c r="KLR633" s="462"/>
      <c r="KLS633" s="462"/>
      <c r="KLT633" s="462"/>
      <c r="KLU633" s="462"/>
      <c r="KLV633" s="462"/>
      <c r="KLW633" s="462"/>
      <c r="KLX633" s="462"/>
      <c r="KLY633" s="462"/>
      <c r="KLZ633" s="462"/>
      <c r="KMA633" s="462"/>
      <c r="KMB633" s="462"/>
      <c r="KMC633" s="462"/>
      <c r="KMD633" s="462"/>
      <c r="KME633" s="462"/>
      <c r="KMF633" s="462"/>
      <c r="KMG633" s="462"/>
      <c r="KMH633" s="462"/>
      <c r="KMI633" s="462"/>
      <c r="KMJ633" s="462"/>
      <c r="KMK633" s="462"/>
      <c r="KML633" s="462"/>
      <c r="KMM633" s="462"/>
      <c r="KMN633" s="462"/>
      <c r="KMO633" s="462"/>
      <c r="KMP633" s="462"/>
      <c r="KMQ633" s="462"/>
      <c r="KMR633" s="462"/>
      <c r="KMS633" s="462"/>
      <c r="KMT633" s="462"/>
      <c r="KMU633" s="462"/>
      <c r="KMV633" s="462"/>
      <c r="KMW633" s="462"/>
      <c r="KMX633" s="462"/>
      <c r="KMY633" s="462"/>
      <c r="KMZ633" s="462"/>
      <c r="KNA633" s="462"/>
      <c r="KNB633" s="462"/>
      <c r="KNC633" s="462"/>
      <c r="KND633" s="462"/>
      <c r="KNE633" s="462"/>
      <c r="KNF633" s="462"/>
      <c r="KNG633" s="462"/>
      <c r="KNH633" s="462"/>
      <c r="KNI633" s="462"/>
      <c r="KNJ633" s="462"/>
      <c r="KNK633" s="462"/>
      <c r="KNL633" s="462"/>
      <c r="KNM633" s="462"/>
      <c r="KNN633" s="462"/>
      <c r="KNO633" s="462"/>
      <c r="KNP633" s="462"/>
      <c r="KNQ633" s="462"/>
      <c r="KNR633" s="462"/>
      <c r="KNS633" s="462"/>
      <c r="KNT633" s="462"/>
      <c r="KNU633" s="462"/>
      <c r="KNV633" s="462"/>
      <c r="KNW633" s="462"/>
      <c r="KNX633" s="462"/>
      <c r="KNY633" s="462"/>
      <c r="KNZ633" s="462"/>
      <c r="KOA633" s="462"/>
      <c r="KOB633" s="462"/>
      <c r="KOC633" s="462"/>
      <c r="KOD633" s="462"/>
      <c r="KOE633" s="462"/>
      <c r="KOF633" s="462"/>
      <c r="KOG633" s="462"/>
      <c r="KOH633" s="462"/>
      <c r="KOI633" s="462"/>
      <c r="KOJ633" s="462"/>
      <c r="KOK633" s="462"/>
      <c r="KOL633" s="462"/>
      <c r="KOM633" s="462"/>
      <c r="KON633" s="462"/>
      <c r="KOO633" s="462"/>
      <c r="KOP633" s="462"/>
      <c r="KOQ633" s="462"/>
      <c r="KOR633" s="462"/>
      <c r="KOS633" s="462"/>
      <c r="KOT633" s="462"/>
      <c r="KOU633" s="462"/>
      <c r="KOV633" s="462"/>
      <c r="KOW633" s="462"/>
      <c r="KOX633" s="462"/>
      <c r="KOY633" s="462"/>
      <c r="KOZ633" s="462"/>
      <c r="KPA633" s="462"/>
      <c r="KPB633" s="462"/>
      <c r="KPC633" s="462"/>
      <c r="KPD633" s="462"/>
      <c r="KPE633" s="462"/>
      <c r="KPF633" s="462"/>
      <c r="KPG633" s="462"/>
      <c r="KPH633" s="462"/>
      <c r="KPI633" s="462"/>
      <c r="KPJ633" s="462"/>
      <c r="KPK633" s="462"/>
      <c r="KPL633" s="462"/>
      <c r="KPM633" s="462"/>
      <c r="KPN633" s="462"/>
      <c r="KPO633" s="462"/>
      <c r="KPP633" s="462"/>
      <c r="KPQ633" s="462"/>
      <c r="KPR633" s="462"/>
      <c r="KPS633" s="462"/>
      <c r="KPT633" s="462"/>
      <c r="KPU633" s="462"/>
      <c r="KPV633" s="462"/>
      <c r="KPW633" s="462"/>
      <c r="KPX633" s="462"/>
      <c r="KPY633" s="462"/>
      <c r="KPZ633" s="462"/>
      <c r="KQA633" s="462"/>
      <c r="KQB633" s="462"/>
      <c r="KQC633" s="462"/>
      <c r="KQD633" s="462"/>
      <c r="KQE633" s="462"/>
      <c r="KQF633" s="462"/>
      <c r="KQG633" s="462"/>
      <c r="KQH633" s="462"/>
      <c r="KQI633" s="462"/>
      <c r="KQJ633" s="462"/>
      <c r="KQK633" s="462"/>
      <c r="KQL633" s="462"/>
      <c r="KQM633" s="462"/>
      <c r="KQN633" s="462"/>
      <c r="KQO633" s="462"/>
      <c r="KQP633" s="462"/>
      <c r="KQQ633" s="462"/>
      <c r="KQR633" s="462"/>
      <c r="KQS633" s="462"/>
      <c r="KQT633" s="462"/>
      <c r="KQU633" s="462"/>
      <c r="KQV633" s="462"/>
      <c r="KQW633" s="462"/>
      <c r="KQX633" s="462"/>
      <c r="KQY633" s="462"/>
      <c r="KQZ633" s="462"/>
      <c r="KRA633" s="462"/>
      <c r="KRB633" s="462"/>
      <c r="KRC633" s="462"/>
      <c r="KRD633" s="462"/>
      <c r="KRE633" s="462"/>
      <c r="KRF633" s="462"/>
      <c r="KRG633" s="462"/>
      <c r="KRH633" s="462"/>
      <c r="KRI633" s="462"/>
      <c r="KRJ633" s="462"/>
      <c r="KRK633" s="462"/>
      <c r="KRL633" s="462"/>
      <c r="KRM633" s="462"/>
      <c r="KRN633" s="462"/>
      <c r="KRO633" s="462"/>
      <c r="KRP633" s="462"/>
      <c r="KRQ633" s="462"/>
      <c r="KRR633" s="462"/>
      <c r="KRS633" s="462"/>
      <c r="KRT633" s="462"/>
      <c r="KRU633" s="462"/>
      <c r="KRV633" s="462"/>
      <c r="KRW633" s="462"/>
      <c r="KRX633" s="462"/>
      <c r="KRY633" s="462"/>
      <c r="KRZ633" s="462"/>
      <c r="KSA633" s="462"/>
      <c r="KSB633" s="462"/>
      <c r="KSC633" s="462"/>
      <c r="KSD633" s="462"/>
      <c r="KSE633" s="462"/>
      <c r="KSF633" s="462"/>
      <c r="KSG633" s="462"/>
      <c r="KSH633" s="462"/>
      <c r="KSI633" s="462"/>
      <c r="KSJ633" s="462"/>
      <c r="KSK633" s="462"/>
      <c r="KSL633" s="462"/>
      <c r="KSM633" s="462"/>
      <c r="KSN633" s="462"/>
      <c r="KSO633" s="462"/>
      <c r="KSP633" s="462"/>
      <c r="KSQ633" s="462"/>
      <c r="KSR633" s="462"/>
      <c r="KSS633" s="462"/>
      <c r="KST633" s="462"/>
      <c r="KSU633" s="462"/>
      <c r="KSV633" s="462"/>
      <c r="KSW633" s="462"/>
      <c r="KSX633" s="462"/>
      <c r="KSY633" s="462"/>
      <c r="KSZ633" s="462"/>
      <c r="KTA633" s="462"/>
      <c r="KTB633" s="462"/>
      <c r="KTC633" s="462"/>
      <c r="KTD633" s="462"/>
      <c r="KTE633" s="462"/>
      <c r="KTF633" s="462"/>
      <c r="KTG633" s="462"/>
      <c r="KTH633" s="462"/>
      <c r="KTI633" s="462"/>
      <c r="KTJ633" s="462"/>
      <c r="KTK633" s="462"/>
      <c r="KTL633" s="462"/>
      <c r="KTM633" s="462"/>
      <c r="KTN633" s="462"/>
      <c r="KTO633" s="462"/>
      <c r="KTP633" s="462"/>
      <c r="KTQ633" s="462"/>
      <c r="KTR633" s="462"/>
      <c r="KTS633" s="462"/>
      <c r="KTT633" s="462"/>
      <c r="KTU633" s="462"/>
      <c r="KTV633" s="462"/>
      <c r="KTW633" s="462"/>
      <c r="KTX633" s="462"/>
      <c r="KTY633" s="462"/>
      <c r="KTZ633" s="462"/>
      <c r="KUA633" s="462"/>
      <c r="KUB633" s="462"/>
      <c r="KUC633" s="462"/>
      <c r="KUD633" s="462"/>
      <c r="KUE633" s="462"/>
      <c r="KUF633" s="462"/>
      <c r="KUG633" s="462"/>
      <c r="KUH633" s="462"/>
      <c r="KUI633" s="462"/>
      <c r="KUJ633" s="462"/>
      <c r="KUK633" s="462"/>
      <c r="KUL633" s="462"/>
      <c r="KUM633" s="462"/>
      <c r="KUN633" s="462"/>
      <c r="KUO633" s="462"/>
      <c r="KUP633" s="462"/>
      <c r="KUQ633" s="462"/>
      <c r="KUR633" s="462"/>
      <c r="KUS633" s="462"/>
      <c r="KUT633" s="462"/>
      <c r="KUU633" s="462"/>
      <c r="KUV633" s="462"/>
      <c r="KUW633" s="462"/>
      <c r="KUX633" s="462"/>
      <c r="KUY633" s="462"/>
      <c r="KUZ633" s="462"/>
      <c r="KVA633" s="462"/>
      <c r="KVB633" s="462"/>
      <c r="KVC633" s="462"/>
      <c r="KVD633" s="462"/>
      <c r="KVE633" s="462"/>
      <c r="KVF633" s="462"/>
      <c r="KVG633" s="462"/>
      <c r="KVH633" s="462"/>
      <c r="KVI633" s="462"/>
      <c r="KVJ633" s="462"/>
      <c r="KVK633" s="462"/>
      <c r="KVL633" s="462"/>
      <c r="KVM633" s="462"/>
      <c r="KVN633" s="462"/>
      <c r="KVO633" s="462"/>
      <c r="KVP633" s="462"/>
      <c r="KVQ633" s="462"/>
      <c r="KVR633" s="462"/>
      <c r="KVS633" s="462"/>
      <c r="KVT633" s="462"/>
      <c r="KVU633" s="462"/>
      <c r="KVV633" s="462"/>
      <c r="KVW633" s="462"/>
      <c r="KVX633" s="462"/>
      <c r="KVY633" s="462"/>
      <c r="KVZ633" s="462"/>
      <c r="KWA633" s="462"/>
      <c r="KWB633" s="462"/>
      <c r="KWC633" s="462"/>
      <c r="KWD633" s="462"/>
      <c r="KWE633" s="462"/>
      <c r="KWF633" s="462"/>
      <c r="KWG633" s="462"/>
      <c r="KWH633" s="462"/>
      <c r="KWI633" s="462"/>
      <c r="KWJ633" s="462"/>
      <c r="KWK633" s="462"/>
      <c r="KWL633" s="462"/>
      <c r="KWM633" s="462"/>
      <c r="KWN633" s="462"/>
      <c r="KWO633" s="462"/>
      <c r="KWP633" s="462"/>
      <c r="KWQ633" s="462"/>
      <c r="KWR633" s="462"/>
      <c r="KWS633" s="462"/>
      <c r="KWT633" s="462"/>
      <c r="KWU633" s="462"/>
      <c r="KWV633" s="462"/>
      <c r="KWW633" s="462"/>
      <c r="KWX633" s="462"/>
      <c r="KWY633" s="462"/>
      <c r="KWZ633" s="462"/>
      <c r="KXA633" s="462"/>
      <c r="KXB633" s="462"/>
      <c r="KXC633" s="462"/>
      <c r="KXD633" s="462"/>
      <c r="KXE633" s="462"/>
      <c r="KXF633" s="462"/>
      <c r="KXG633" s="462"/>
      <c r="KXH633" s="462"/>
      <c r="KXI633" s="462"/>
      <c r="KXJ633" s="462"/>
      <c r="KXK633" s="462"/>
      <c r="KXL633" s="462"/>
      <c r="KXM633" s="462"/>
      <c r="KXN633" s="462"/>
      <c r="KXO633" s="462"/>
      <c r="KXP633" s="462"/>
      <c r="KXQ633" s="462"/>
      <c r="KXR633" s="462"/>
      <c r="KXS633" s="462"/>
      <c r="KXT633" s="462"/>
      <c r="KXU633" s="462"/>
      <c r="KXV633" s="462"/>
      <c r="KXW633" s="462"/>
      <c r="KXX633" s="462"/>
      <c r="KXY633" s="462"/>
      <c r="KXZ633" s="462"/>
      <c r="KYA633" s="462"/>
      <c r="KYB633" s="462"/>
      <c r="KYC633" s="462"/>
      <c r="KYD633" s="462"/>
      <c r="KYE633" s="462"/>
      <c r="KYF633" s="462"/>
      <c r="KYG633" s="462"/>
      <c r="KYH633" s="462"/>
      <c r="KYI633" s="462"/>
      <c r="KYJ633" s="462"/>
      <c r="KYK633" s="462"/>
      <c r="KYL633" s="462"/>
      <c r="KYM633" s="462"/>
      <c r="KYN633" s="462"/>
      <c r="KYO633" s="462"/>
      <c r="KYP633" s="462"/>
      <c r="KYQ633" s="462"/>
      <c r="KYR633" s="462"/>
      <c r="KYS633" s="462"/>
      <c r="KYT633" s="462"/>
      <c r="KYU633" s="462"/>
      <c r="KYV633" s="462"/>
      <c r="KYW633" s="462"/>
      <c r="KYX633" s="462"/>
      <c r="KYY633" s="462"/>
      <c r="KYZ633" s="462"/>
      <c r="KZA633" s="462"/>
      <c r="KZB633" s="462"/>
      <c r="KZC633" s="462"/>
      <c r="KZD633" s="462"/>
      <c r="KZE633" s="462"/>
      <c r="KZF633" s="462"/>
      <c r="KZG633" s="462"/>
      <c r="KZH633" s="462"/>
      <c r="KZI633" s="462"/>
      <c r="KZJ633" s="462"/>
      <c r="KZK633" s="462"/>
      <c r="KZL633" s="462"/>
      <c r="KZM633" s="462"/>
      <c r="KZN633" s="462"/>
      <c r="KZO633" s="462"/>
      <c r="KZP633" s="462"/>
      <c r="KZQ633" s="462"/>
      <c r="KZR633" s="462"/>
      <c r="KZS633" s="462"/>
      <c r="KZT633" s="462"/>
      <c r="KZU633" s="462"/>
      <c r="KZV633" s="462"/>
      <c r="KZW633" s="462"/>
      <c r="KZX633" s="462"/>
      <c r="KZY633" s="462"/>
      <c r="KZZ633" s="462"/>
      <c r="LAA633" s="462"/>
      <c r="LAB633" s="462"/>
      <c r="LAC633" s="462"/>
      <c r="LAD633" s="462"/>
      <c r="LAE633" s="462"/>
      <c r="LAF633" s="462"/>
      <c r="LAG633" s="462"/>
      <c r="LAH633" s="462"/>
      <c r="LAI633" s="462"/>
      <c r="LAJ633" s="462"/>
      <c r="LAK633" s="462"/>
      <c r="LAL633" s="462"/>
      <c r="LAM633" s="462"/>
      <c r="LAN633" s="462"/>
      <c r="LAO633" s="462"/>
      <c r="LAP633" s="462"/>
      <c r="LAQ633" s="462"/>
      <c r="LAR633" s="462"/>
      <c r="LAS633" s="462"/>
      <c r="LAT633" s="462"/>
      <c r="LAU633" s="462"/>
      <c r="LAV633" s="462"/>
      <c r="LAW633" s="462"/>
      <c r="LAX633" s="462"/>
      <c r="LAY633" s="462"/>
      <c r="LAZ633" s="462"/>
      <c r="LBA633" s="462"/>
      <c r="LBB633" s="462"/>
      <c r="LBC633" s="462"/>
      <c r="LBD633" s="462"/>
      <c r="LBE633" s="462"/>
      <c r="LBF633" s="462"/>
      <c r="LBG633" s="462"/>
      <c r="LBH633" s="462"/>
      <c r="LBI633" s="462"/>
      <c r="LBJ633" s="462"/>
      <c r="LBK633" s="462"/>
      <c r="LBL633" s="462"/>
      <c r="LBM633" s="462"/>
      <c r="LBN633" s="462"/>
      <c r="LBO633" s="462"/>
      <c r="LBP633" s="462"/>
      <c r="LBQ633" s="462"/>
      <c r="LBR633" s="462"/>
      <c r="LBS633" s="462"/>
      <c r="LBT633" s="462"/>
      <c r="LBU633" s="462"/>
      <c r="LBV633" s="462"/>
      <c r="LBW633" s="462"/>
      <c r="LBX633" s="462"/>
      <c r="LBY633" s="462"/>
      <c r="LBZ633" s="462"/>
      <c r="LCA633" s="462"/>
      <c r="LCB633" s="462"/>
      <c r="LCC633" s="462"/>
      <c r="LCD633" s="462"/>
      <c r="LCE633" s="462"/>
      <c r="LCF633" s="462"/>
      <c r="LCG633" s="462"/>
      <c r="LCH633" s="462"/>
      <c r="LCI633" s="462"/>
      <c r="LCJ633" s="462"/>
      <c r="LCK633" s="462"/>
      <c r="LCL633" s="462"/>
      <c r="LCM633" s="462"/>
      <c r="LCN633" s="462"/>
      <c r="LCO633" s="462"/>
      <c r="LCP633" s="462"/>
      <c r="LCQ633" s="462"/>
      <c r="LCR633" s="462"/>
      <c r="LCS633" s="462"/>
      <c r="LCT633" s="462"/>
      <c r="LCU633" s="462"/>
      <c r="LCV633" s="462"/>
      <c r="LCW633" s="462"/>
      <c r="LCX633" s="462"/>
      <c r="LCY633" s="462"/>
      <c r="LCZ633" s="462"/>
      <c r="LDA633" s="462"/>
      <c r="LDB633" s="462"/>
      <c r="LDC633" s="462"/>
      <c r="LDD633" s="462"/>
      <c r="LDE633" s="462"/>
      <c r="LDF633" s="462"/>
      <c r="LDG633" s="462"/>
      <c r="LDH633" s="462"/>
      <c r="LDI633" s="462"/>
      <c r="LDJ633" s="462"/>
      <c r="LDK633" s="462"/>
      <c r="LDL633" s="462"/>
      <c r="LDM633" s="462"/>
      <c r="LDN633" s="462"/>
      <c r="LDO633" s="462"/>
      <c r="LDP633" s="462"/>
      <c r="LDQ633" s="462"/>
      <c r="LDR633" s="462"/>
      <c r="LDS633" s="462"/>
      <c r="LDT633" s="462"/>
      <c r="LDU633" s="462"/>
      <c r="LDV633" s="462"/>
      <c r="LDW633" s="462"/>
      <c r="LDX633" s="462"/>
      <c r="LDY633" s="462"/>
      <c r="LDZ633" s="462"/>
      <c r="LEA633" s="462"/>
      <c r="LEB633" s="462"/>
      <c r="LEC633" s="462"/>
      <c r="LED633" s="462"/>
      <c r="LEE633" s="462"/>
      <c r="LEF633" s="462"/>
      <c r="LEG633" s="462"/>
      <c r="LEH633" s="462"/>
      <c r="LEI633" s="462"/>
      <c r="LEJ633" s="462"/>
      <c r="LEK633" s="462"/>
      <c r="LEL633" s="462"/>
      <c r="LEM633" s="462"/>
      <c r="LEN633" s="462"/>
      <c r="LEO633" s="462"/>
      <c r="LEP633" s="462"/>
      <c r="LEQ633" s="462"/>
      <c r="LER633" s="462"/>
      <c r="LES633" s="462"/>
      <c r="LET633" s="462"/>
      <c r="LEU633" s="462"/>
      <c r="LEV633" s="462"/>
      <c r="LEW633" s="462"/>
      <c r="LEX633" s="462"/>
      <c r="LEY633" s="462"/>
      <c r="LEZ633" s="462"/>
      <c r="LFA633" s="462"/>
      <c r="LFB633" s="462"/>
      <c r="LFC633" s="462"/>
      <c r="LFD633" s="462"/>
      <c r="LFE633" s="462"/>
      <c r="LFF633" s="462"/>
      <c r="LFG633" s="462"/>
      <c r="LFH633" s="462"/>
      <c r="LFI633" s="462"/>
      <c r="LFJ633" s="462"/>
      <c r="LFK633" s="462"/>
      <c r="LFL633" s="462"/>
      <c r="LFM633" s="462"/>
      <c r="LFN633" s="462"/>
      <c r="LFO633" s="462"/>
      <c r="LFP633" s="462"/>
      <c r="LFQ633" s="462"/>
      <c r="LFR633" s="462"/>
      <c r="LFS633" s="462"/>
      <c r="LFT633" s="462"/>
      <c r="LFU633" s="462"/>
      <c r="LFV633" s="462"/>
      <c r="LFW633" s="462"/>
      <c r="LFX633" s="462"/>
      <c r="LFY633" s="462"/>
      <c r="LFZ633" s="462"/>
      <c r="LGA633" s="462"/>
      <c r="LGB633" s="462"/>
      <c r="LGC633" s="462"/>
      <c r="LGD633" s="462"/>
      <c r="LGE633" s="462"/>
      <c r="LGF633" s="462"/>
      <c r="LGG633" s="462"/>
      <c r="LGH633" s="462"/>
      <c r="LGI633" s="462"/>
      <c r="LGJ633" s="462"/>
      <c r="LGK633" s="462"/>
      <c r="LGL633" s="462"/>
      <c r="LGM633" s="462"/>
      <c r="LGN633" s="462"/>
      <c r="LGO633" s="462"/>
      <c r="LGP633" s="462"/>
      <c r="LGQ633" s="462"/>
      <c r="LGR633" s="462"/>
      <c r="LGS633" s="462"/>
      <c r="LGT633" s="462"/>
      <c r="LGU633" s="462"/>
      <c r="LGV633" s="462"/>
      <c r="LGW633" s="462"/>
      <c r="LGX633" s="462"/>
      <c r="LGY633" s="462"/>
      <c r="LGZ633" s="462"/>
      <c r="LHA633" s="462"/>
      <c r="LHB633" s="462"/>
      <c r="LHC633" s="462"/>
      <c r="LHD633" s="462"/>
      <c r="LHE633" s="462"/>
      <c r="LHF633" s="462"/>
      <c r="LHG633" s="462"/>
      <c r="LHH633" s="462"/>
      <c r="LHI633" s="462"/>
      <c r="LHJ633" s="462"/>
      <c r="LHK633" s="462"/>
      <c r="LHL633" s="462"/>
      <c r="LHM633" s="462"/>
      <c r="LHN633" s="462"/>
      <c r="LHO633" s="462"/>
      <c r="LHP633" s="462"/>
      <c r="LHQ633" s="462"/>
      <c r="LHR633" s="462"/>
      <c r="LHS633" s="462"/>
      <c r="LHT633" s="462"/>
      <c r="LHU633" s="462"/>
      <c r="LHV633" s="462"/>
      <c r="LHW633" s="462"/>
      <c r="LHX633" s="462"/>
      <c r="LHY633" s="462"/>
      <c r="LHZ633" s="462"/>
      <c r="LIA633" s="462"/>
      <c r="LIB633" s="462"/>
      <c r="LIC633" s="462"/>
      <c r="LID633" s="462"/>
      <c r="LIE633" s="462"/>
      <c r="LIF633" s="462"/>
      <c r="LIG633" s="462"/>
      <c r="LIH633" s="462"/>
      <c r="LII633" s="462"/>
      <c r="LIJ633" s="462"/>
      <c r="LIK633" s="462"/>
      <c r="LIL633" s="462"/>
      <c r="LIM633" s="462"/>
      <c r="LIN633" s="462"/>
      <c r="LIO633" s="462"/>
      <c r="LIP633" s="462"/>
      <c r="LIQ633" s="462"/>
      <c r="LIR633" s="462"/>
      <c r="LIS633" s="462"/>
      <c r="LIT633" s="462"/>
      <c r="LIU633" s="462"/>
      <c r="LIV633" s="462"/>
      <c r="LIW633" s="462"/>
      <c r="LIX633" s="462"/>
      <c r="LIY633" s="462"/>
      <c r="LIZ633" s="462"/>
      <c r="LJA633" s="462"/>
      <c r="LJB633" s="462"/>
      <c r="LJC633" s="462"/>
      <c r="LJD633" s="462"/>
      <c r="LJE633" s="462"/>
      <c r="LJF633" s="462"/>
      <c r="LJG633" s="462"/>
      <c r="LJH633" s="462"/>
      <c r="LJI633" s="462"/>
      <c r="LJJ633" s="462"/>
      <c r="LJK633" s="462"/>
      <c r="LJL633" s="462"/>
      <c r="LJM633" s="462"/>
      <c r="LJN633" s="462"/>
      <c r="LJO633" s="462"/>
      <c r="LJP633" s="462"/>
      <c r="LJQ633" s="462"/>
      <c r="LJR633" s="462"/>
      <c r="LJS633" s="462"/>
      <c r="LJT633" s="462"/>
      <c r="LJU633" s="462"/>
      <c r="LJV633" s="462"/>
      <c r="LJW633" s="462"/>
      <c r="LJX633" s="462"/>
      <c r="LJY633" s="462"/>
      <c r="LJZ633" s="462"/>
      <c r="LKA633" s="462"/>
      <c r="LKB633" s="462"/>
      <c r="LKC633" s="462"/>
      <c r="LKD633" s="462"/>
      <c r="LKE633" s="462"/>
      <c r="LKF633" s="462"/>
      <c r="LKG633" s="462"/>
      <c r="LKH633" s="462"/>
      <c r="LKI633" s="462"/>
      <c r="LKJ633" s="462"/>
      <c r="LKK633" s="462"/>
      <c r="LKL633" s="462"/>
      <c r="LKM633" s="462"/>
      <c r="LKN633" s="462"/>
      <c r="LKO633" s="462"/>
      <c r="LKP633" s="462"/>
      <c r="LKQ633" s="462"/>
      <c r="LKR633" s="462"/>
      <c r="LKS633" s="462"/>
      <c r="LKT633" s="462"/>
      <c r="LKU633" s="462"/>
      <c r="LKV633" s="462"/>
      <c r="LKW633" s="462"/>
      <c r="LKX633" s="462"/>
      <c r="LKY633" s="462"/>
      <c r="LKZ633" s="462"/>
      <c r="LLA633" s="462"/>
      <c r="LLB633" s="462"/>
      <c r="LLC633" s="462"/>
      <c r="LLD633" s="462"/>
      <c r="LLE633" s="462"/>
      <c r="LLF633" s="462"/>
      <c r="LLG633" s="462"/>
      <c r="LLH633" s="462"/>
      <c r="LLI633" s="462"/>
      <c r="LLJ633" s="462"/>
      <c r="LLK633" s="462"/>
      <c r="LLL633" s="462"/>
      <c r="LLM633" s="462"/>
      <c r="LLN633" s="462"/>
      <c r="LLO633" s="462"/>
      <c r="LLP633" s="462"/>
      <c r="LLQ633" s="462"/>
      <c r="LLR633" s="462"/>
      <c r="LLS633" s="462"/>
      <c r="LLT633" s="462"/>
      <c r="LLU633" s="462"/>
      <c r="LLV633" s="462"/>
      <c r="LLW633" s="462"/>
      <c r="LLX633" s="462"/>
      <c r="LLY633" s="462"/>
      <c r="LLZ633" s="462"/>
      <c r="LMA633" s="462"/>
      <c r="LMB633" s="462"/>
      <c r="LMC633" s="462"/>
      <c r="LMD633" s="462"/>
      <c r="LME633" s="462"/>
      <c r="LMF633" s="462"/>
      <c r="LMG633" s="462"/>
      <c r="LMH633" s="462"/>
      <c r="LMI633" s="462"/>
      <c r="LMJ633" s="462"/>
      <c r="LMK633" s="462"/>
      <c r="LML633" s="462"/>
      <c r="LMM633" s="462"/>
      <c r="LMN633" s="462"/>
      <c r="LMO633" s="462"/>
      <c r="LMP633" s="462"/>
      <c r="LMQ633" s="462"/>
      <c r="LMR633" s="462"/>
      <c r="LMS633" s="462"/>
      <c r="LMT633" s="462"/>
      <c r="LMU633" s="462"/>
      <c r="LMV633" s="462"/>
      <c r="LMW633" s="462"/>
      <c r="LMX633" s="462"/>
      <c r="LMY633" s="462"/>
      <c r="LMZ633" s="462"/>
      <c r="LNA633" s="462"/>
      <c r="LNB633" s="462"/>
      <c r="LNC633" s="462"/>
      <c r="LND633" s="462"/>
      <c r="LNE633" s="462"/>
      <c r="LNF633" s="462"/>
      <c r="LNG633" s="462"/>
      <c r="LNH633" s="462"/>
      <c r="LNI633" s="462"/>
      <c r="LNJ633" s="462"/>
      <c r="LNK633" s="462"/>
      <c r="LNL633" s="462"/>
      <c r="LNM633" s="462"/>
      <c r="LNN633" s="462"/>
      <c r="LNO633" s="462"/>
      <c r="LNP633" s="462"/>
      <c r="LNQ633" s="462"/>
      <c r="LNR633" s="462"/>
      <c r="LNS633" s="462"/>
      <c r="LNT633" s="462"/>
      <c r="LNU633" s="462"/>
      <c r="LNV633" s="462"/>
      <c r="LNW633" s="462"/>
      <c r="LNX633" s="462"/>
      <c r="LNY633" s="462"/>
      <c r="LNZ633" s="462"/>
      <c r="LOA633" s="462"/>
      <c r="LOB633" s="462"/>
      <c r="LOC633" s="462"/>
      <c r="LOD633" s="462"/>
      <c r="LOE633" s="462"/>
      <c r="LOF633" s="462"/>
      <c r="LOG633" s="462"/>
      <c r="LOH633" s="462"/>
      <c r="LOI633" s="462"/>
      <c r="LOJ633" s="462"/>
      <c r="LOK633" s="462"/>
      <c r="LOL633" s="462"/>
      <c r="LOM633" s="462"/>
      <c r="LON633" s="462"/>
      <c r="LOO633" s="462"/>
      <c r="LOP633" s="462"/>
      <c r="LOQ633" s="462"/>
      <c r="LOR633" s="462"/>
      <c r="LOS633" s="462"/>
      <c r="LOT633" s="462"/>
      <c r="LOU633" s="462"/>
      <c r="LOV633" s="462"/>
      <c r="LOW633" s="462"/>
      <c r="LOX633" s="462"/>
      <c r="LOY633" s="462"/>
      <c r="LOZ633" s="462"/>
      <c r="LPA633" s="462"/>
      <c r="LPB633" s="462"/>
      <c r="LPC633" s="462"/>
      <c r="LPD633" s="462"/>
      <c r="LPE633" s="462"/>
      <c r="LPF633" s="462"/>
      <c r="LPG633" s="462"/>
      <c r="LPH633" s="462"/>
      <c r="LPI633" s="462"/>
      <c r="LPJ633" s="462"/>
      <c r="LPK633" s="462"/>
      <c r="LPL633" s="462"/>
      <c r="LPM633" s="462"/>
      <c r="LPN633" s="462"/>
      <c r="LPO633" s="462"/>
      <c r="LPP633" s="462"/>
      <c r="LPQ633" s="462"/>
      <c r="LPR633" s="462"/>
      <c r="LPS633" s="462"/>
      <c r="LPT633" s="462"/>
      <c r="LPU633" s="462"/>
      <c r="LPV633" s="462"/>
      <c r="LPW633" s="462"/>
      <c r="LPX633" s="462"/>
      <c r="LPY633" s="462"/>
      <c r="LPZ633" s="462"/>
      <c r="LQA633" s="462"/>
      <c r="LQB633" s="462"/>
      <c r="LQC633" s="462"/>
      <c r="LQD633" s="462"/>
      <c r="LQE633" s="462"/>
      <c r="LQF633" s="462"/>
      <c r="LQG633" s="462"/>
      <c r="LQH633" s="462"/>
      <c r="LQI633" s="462"/>
      <c r="LQJ633" s="462"/>
      <c r="LQK633" s="462"/>
      <c r="LQL633" s="462"/>
      <c r="LQM633" s="462"/>
      <c r="LQN633" s="462"/>
      <c r="LQO633" s="462"/>
      <c r="LQP633" s="462"/>
      <c r="LQQ633" s="462"/>
      <c r="LQR633" s="462"/>
      <c r="LQS633" s="462"/>
      <c r="LQT633" s="462"/>
      <c r="LQU633" s="462"/>
      <c r="LQV633" s="462"/>
      <c r="LQW633" s="462"/>
      <c r="LQX633" s="462"/>
      <c r="LQY633" s="462"/>
      <c r="LQZ633" s="462"/>
      <c r="LRA633" s="462"/>
      <c r="LRB633" s="462"/>
      <c r="LRC633" s="462"/>
      <c r="LRD633" s="462"/>
      <c r="LRE633" s="462"/>
      <c r="LRF633" s="462"/>
      <c r="LRG633" s="462"/>
      <c r="LRH633" s="462"/>
      <c r="LRI633" s="462"/>
      <c r="LRJ633" s="462"/>
      <c r="LRK633" s="462"/>
      <c r="LRL633" s="462"/>
      <c r="LRM633" s="462"/>
      <c r="LRN633" s="462"/>
      <c r="LRO633" s="462"/>
      <c r="LRP633" s="462"/>
      <c r="LRQ633" s="462"/>
      <c r="LRR633" s="462"/>
      <c r="LRS633" s="462"/>
      <c r="LRT633" s="462"/>
      <c r="LRU633" s="462"/>
      <c r="LRV633" s="462"/>
      <c r="LRW633" s="462"/>
      <c r="LRX633" s="462"/>
      <c r="LRY633" s="462"/>
      <c r="LRZ633" s="462"/>
      <c r="LSA633" s="462"/>
      <c r="LSB633" s="462"/>
      <c r="LSC633" s="462"/>
      <c r="LSD633" s="462"/>
      <c r="LSE633" s="462"/>
      <c r="LSF633" s="462"/>
      <c r="LSG633" s="462"/>
      <c r="LSH633" s="462"/>
      <c r="LSI633" s="462"/>
      <c r="LSJ633" s="462"/>
      <c r="LSK633" s="462"/>
      <c r="LSL633" s="462"/>
      <c r="LSM633" s="462"/>
      <c r="LSN633" s="462"/>
      <c r="LSO633" s="462"/>
      <c r="LSP633" s="462"/>
      <c r="LSQ633" s="462"/>
      <c r="LSR633" s="462"/>
      <c r="LSS633" s="462"/>
      <c r="LST633" s="462"/>
      <c r="LSU633" s="462"/>
      <c r="LSV633" s="462"/>
      <c r="LSW633" s="462"/>
      <c r="LSX633" s="462"/>
      <c r="LSY633" s="462"/>
      <c r="LSZ633" s="462"/>
      <c r="LTA633" s="462"/>
      <c r="LTB633" s="462"/>
      <c r="LTC633" s="462"/>
      <c r="LTD633" s="462"/>
      <c r="LTE633" s="462"/>
      <c r="LTF633" s="462"/>
      <c r="LTG633" s="462"/>
      <c r="LTH633" s="462"/>
      <c r="LTI633" s="462"/>
      <c r="LTJ633" s="462"/>
      <c r="LTK633" s="462"/>
      <c r="LTL633" s="462"/>
      <c r="LTM633" s="462"/>
      <c r="LTN633" s="462"/>
      <c r="LTO633" s="462"/>
      <c r="LTP633" s="462"/>
      <c r="LTQ633" s="462"/>
      <c r="LTR633" s="462"/>
      <c r="LTS633" s="462"/>
      <c r="LTT633" s="462"/>
      <c r="LTU633" s="462"/>
      <c r="LTV633" s="462"/>
      <c r="LTW633" s="462"/>
      <c r="LTX633" s="462"/>
      <c r="LTY633" s="462"/>
      <c r="LTZ633" s="462"/>
      <c r="LUA633" s="462"/>
      <c r="LUB633" s="462"/>
      <c r="LUC633" s="462"/>
      <c r="LUD633" s="462"/>
      <c r="LUE633" s="462"/>
      <c r="LUF633" s="462"/>
      <c r="LUG633" s="462"/>
      <c r="LUH633" s="462"/>
      <c r="LUI633" s="462"/>
      <c r="LUJ633" s="462"/>
      <c r="LUK633" s="462"/>
      <c r="LUL633" s="462"/>
      <c r="LUM633" s="462"/>
      <c r="LUN633" s="462"/>
      <c r="LUO633" s="462"/>
      <c r="LUP633" s="462"/>
      <c r="LUQ633" s="462"/>
      <c r="LUR633" s="462"/>
      <c r="LUS633" s="462"/>
      <c r="LUT633" s="462"/>
      <c r="LUU633" s="462"/>
      <c r="LUV633" s="462"/>
      <c r="LUW633" s="462"/>
      <c r="LUX633" s="462"/>
      <c r="LUY633" s="462"/>
      <c r="LUZ633" s="462"/>
      <c r="LVA633" s="462"/>
      <c r="LVB633" s="462"/>
      <c r="LVC633" s="462"/>
      <c r="LVD633" s="462"/>
      <c r="LVE633" s="462"/>
      <c r="LVF633" s="462"/>
      <c r="LVG633" s="462"/>
      <c r="LVH633" s="462"/>
      <c r="LVI633" s="462"/>
      <c r="LVJ633" s="462"/>
      <c r="LVK633" s="462"/>
      <c r="LVL633" s="462"/>
      <c r="LVM633" s="462"/>
      <c r="LVN633" s="462"/>
      <c r="LVO633" s="462"/>
      <c r="LVP633" s="462"/>
      <c r="LVQ633" s="462"/>
      <c r="LVR633" s="462"/>
      <c r="LVS633" s="462"/>
      <c r="LVT633" s="462"/>
      <c r="LVU633" s="462"/>
      <c r="LVV633" s="462"/>
      <c r="LVW633" s="462"/>
      <c r="LVX633" s="462"/>
      <c r="LVY633" s="462"/>
      <c r="LVZ633" s="462"/>
      <c r="LWA633" s="462"/>
      <c r="LWB633" s="462"/>
      <c r="LWC633" s="462"/>
      <c r="LWD633" s="462"/>
      <c r="LWE633" s="462"/>
      <c r="LWF633" s="462"/>
      <c r="LWG633" s="462"/>
      <c r="LWH633" s="462"/>
      <c r="LWI633" s="462"/>
      <c r="LWJ633" s="462"/>
      <c r="LWK633" s="462"/>
      <c r="LWL633" s="462"/>
      <c r="LWM633" s="462"/>
      <c r="LWN633" s="462"/>
      <c r="LWO633" s="462"/>
      <c r="LWP633" s="462"/>
      <c r="LWQ633" s="462"/>
      <c r="LWR633" s="462"/>
      <c r="LWS633" s="462"/>
      <c r="LWT633" s="462"/>
      <c r="LWU633" s="462"/>
      <c r="LWV633" s="462"/>
      <c r="LWW633" s="462"/>
      <c r="LWX633" s="462"/>
      <c r="LWY633" s="462"/>
      <c r="LWZ633" s="462"/>
      <c r="LXA633" s="462"/>
      <c r="LXB633" s="462"/>
      <c r="LXC633" s="462"/>
      <c r="LXD633" s="462"/>
      <c r="LXE633" s="462"/>
      <c r="LXF633" s="462"/>
      <c r="LXG633" s="462"/>
      <c r="LXH633" s="462"/>
      <c r="LXI633" s="462"/>
      <c r="LXJ633" s="462"/>
      <c r="LXK633" s="462"/>
      <c r="LXL633" s="462"/>
      <c r="LXM633" s="462"/>
      <c r="LXN633" s="462"/>
      <c r="LXO633" s="462"/>
      <c r="LXP633" s="462"/>
      <c r="LXQ633" s="462"/>
      <c r="LXR633" s="462"/>
      <c r="LXS633" s="462"/>
      <c r="LXT633" s="462"/>
      <c r="LXU633" s="462"/>
      <c r="LXV633" s="462"/>
      <c r="LXW633" s="462"/>
      <c r="LXX633" s="462"/>
      <c r="LXY633" s="462"/>
      <c r="LXZ633" s="462"/>
      <c r="LYA633" s="462"/>
      <c r="LYB633" s="462"/>
      <c r="LYC633" s="462"/>
      <c r="LYD633" s="462"/>
      <c r="LYE633" s="462"/>
      <c r="LYF633" s="462"/>
      <c r="LYG633" s="462"/>
      <c r="LYH633" s="462"/>
      <c r="LYI633" s="462"/>
      <c r="LYJ633" s="462"/>
      <c r="LYK633" s="462"/>
      <c r="LYL633" s="462"/>
      <c r="LYM633" s="462"/>
      <c r="LYN633" s="462"/>
      <c r="LYO633" s="462"/>
      <c r="LYP633" s="462"/>
      <c r="LYQ633" s="462"/>
      <c r="LYR633" s="462"/>
      <c r="LYS633" s="462"/>
      <c r="LYT633" s="462"/>
      <c r="LYU633" s="462"/>
      <c r="LYV633" s="462"/>
      <c r="LYW633" s="462"/>
      <c r="LYX633" s="462"/>
      <c r="LYY633" s="462"/>
      <c r="LYZ633" s="462"/>
      <c r="LZA633" s="462"/>
      <c r="LZB633" s="462"/>
      <c r="LZC633" s="462"/>
      <c r="LZD633" s="462"/>
      <c r="LZE633" s="462"/>
      <c r="LZF633" s="462"/>
      <c r="LZG633" s="462"/>
      <c r="LZH633" s="462"/>
      <c r="LZI633" s="462"/>
      <c r="LZJ633" s="462"/>
      <c r="LZK633" s="462"/>
      <c r="LZL633" s="462"/>
      <c r="LZM633" s="462"/>
      <c r="LZN633" s="462"/>
      <c r="LZO633" s="462"/>
      <c r="LZP633" s="462"/>
      <c r="LZQ633" s="462"/>
      <c r="LZR633" s="462"/>
      <c r="LZS633" s="462"/>
      <c r="LZT633" s="462"/>
      <c r="LZU633" s="462"/>
      <c r="LZV633" s="462"/>
      <c r="LZW633" s="462"/>
      <c r="LZX633" s="462"/>
      <c r="LZY633" s="462"/>
      <c r="LZZ633" s="462"/>
      <c r="MAA633" s="462"/>
      <c r="MAB633" s="462"/>
      <c r="MAC633" s="462"/>
      <c r="MAD633" s="462"/>
      <c r="MAE633" s="462"/>
      <c r="MAF633" s="462"/>
      <c r="MAG633" s="462"/>
      <c r="MAH633" s="462"/>
      <c r="MAI633" s="462"/>
      <c r="MAJ633" s="462"/>
      <c r="MAK633" s="462"/>
      <c r="MAL633" s="462"/>
      <c r="MAM633" s="462"/>
      <c r="MAN633" s="462"/>
      <c r="MAO633" s="462"/>
      <c r="MAP633" s="462"/>
      <c r="MAQ633" s="462"/>
      <c r="MAR633" s="462"/>
      <c r="MAS633" s="462"/>
      <c r="MAT633" s="462"/>
      <c r="MAU633" s="462"/>
      <c r="MAV633" s="462"/>
      <c r="MAW633" s="462"/>
      <c r="MAX633" s="462"/>
      <c r="MAY633" s="462"/>
      <c r="MAZ633" s="462"/>
      <c r="MBA633" s="462"/>
      <c r="MBB633" s="462"/>
      <c r="MBC633" s="462"/>
      <c r="MBD633" s="462"/>
      <c r="MBE633" s="462"/>
      <c r="MBF633" s="462"/>
      <c r="MBG633" s="462"/>
      <c r="MBH633" s="462"/>
      <c r="MBI633" s="462"/>
      <c r="MBJ633" s="462"/>
      <c r="MBK633" s="462"/>
      <c r="MBL633" s="462"/>
      <c r="MBM633" s="462"/>
      <c r="MBN633" s="462"/>
      <c r="MBO633" s="462"/>
      <c r="MBP633" s="462"/>
      <c r="MBQ633" s="462"/>
      <c r="MBR633" s="462"/>
      <c r="MBS633" s="462"/>
      <c r="MBT633" s="462"/>
      <c r="MBU633" s="462"/>
      <c r="MBV633" s="462"/>
      <c r="MBW633" s="462"/>
      <c r="MBX633" s="462"/>
      <c r="MBY633" s="462"/>
      <c r="MBZ633" s="462"/>
      <c r="MCA633" s="462"/>
      <c r="MCB633" s="462"/>
      <c r="MCC633" s="462"/>
      <c r="MCD633" s="462"/>
      <c r="MCE633" s="462"/>
      <c r="MCF633" s="462"/>
      <c r="MCG633" s="462"/>
      <c r="MCH633" s="462"/>
      <c r="MCI633" s="462"/>
      <c r="MCJ633" s="462"/>
      <c r="MCK633" s="462"/>
      <c r="MCL633" s="462"/>
      <c r="MCM633" s="462"/>
      <c r="MCN633" s="462"/>
      <c r="MCO633" s="462"/>
      <c r="MCP633" s="462"/>
      <c r="MCQ633" s="462"/>
      <c r="MCR633" s="462"/>
      <c r="MCS633" s="462"/>
      <c r="MCT633" s="462"/>
      <c r="MCU633" s="462"/>
      <c r="MCV633" s="462"/>
      <c r="MCW633" s="462"/>
      <c r="MCX633" s="462"/>
      <c r="MCY633" s="462"/>
      <c r="MCZ633" s="462"/>
      <c r="MDA633" s="462"/>
      <c r="MDB633" s="462"/>
      <c r="MDC633" s="462"/>
      <c r="MDD633" s="462"/>
      <c r="MDE633" s="462"/>
      <c r="MDF633" s="462"/>
      <c r="MDG633" s="462"/>
      <c r="MDH633" s="462"/>
      <c r="MDI633" s="462"/>
      <c r="MDJ633" s="462"/>
      <c r="MDK633" s="462"/>
      <c r="MDL633" s="462"/>
      <c r="MDM633" s="462"/>
      <c r="MDN633" s="462"/>
      <c r="MDO633" s="462"/>
      <c r="MDP633" s="462"/>
      <c r="MDQ633" s="462"/>
      <c r="MDR633" s="462"/>
      <c r="MDS633" s="462"/>
      <c r="MDT633" s="462"/>
      <c r="MDU633" s="462"/>
      <c r="MDV633" s="462"/>
      <c r="MDW633" s="462"/>
      <c r="MDX633" s="462"/>
      <c r="MDY633" s="462"/>
      <c r="MDZ633" s="462"/>
      <c r="MEA633" s="462"/>
      <c r="MEB633" s="462"/>
      <c r="MEC633" s="462"/>
      <c r="MED633" s="462"/>
      <c r="MEE633" s="462"/>
      <c r="MEF633" s="462"/>
      <c r="MEG633" s="462"/>
      <c r="MEH633" s="462"/>
      <c r="MEI633" s="462"/>
      <c r="MEJ633" s="462"/>
      <c r="MEK633" s="462"/>
      <c r="MEL633" s="462"/>
      <c r="MEM633" s="462"/>
      <c r="MEN633" s="462"/>
      <c r="MEO633" s="462"/>
      <c r="MEP633" s="462"/>
      <c r="MEQ633" s="462"/>
      <c r="MER633" s="462"/>
      <c r="MES633" s="462"/>
      <c r="MET633" s="462"/>
      <c r="MEU633" s="462"/>
      <c r="MEV633" s="462"/>
      <c r="MEW633" s="462"/>
      <c r="MEX633" s="462"/>
      <c r="MEY633" s="462"/>
      <c r="MEZ633" s="462"/>
      <c r="MFA633" s="462"/>
      <c r="MFB633" s="462"/>
      <c r="MFC633" s="462"/>
      <c r="MFD633" s="462"/>
      <c r="MFE633" s="462"/>
      <c r="MFF633" s="462"/>
      <c r="MFG633" s="462"/>
      <c r="MFH633" s="462"/>
      <c r="MFI633" s="462"/>
      <c r="MFJ633" s="462"/>
      <c r="MFK633" s="462"/>
      <c r="MFL633" s="462"/>
      <c r="MFM633" s="462"/>
      <c r="MFN633" s="462"/>
      <c r="MFO633" s="462"/>
      <c r="MFP633" s="462"/>
      <c r="MFQ633" s="462"/>
      <c r="MFR633" s="462"/>
      <c r="MFS633" s="462"/>
      <c r="MFT633" s="462"/>
      <c r="MFU633" s="462"/>
      <c r="MFV633" s="462"/>
      <c r="MFW633" s="462"/>
      <c r="MFX633" s="462"/>
      <c r="MFY633" s="462"/>
      <c r="MFZ633" s="462"/>
      <c r="MGA633" s="462"/>
      <c r="MGB633" s="462"/>
      <c r="MGC633" s="462"/>
      <c r="MGD633" s="462"/>
      <c r="MGE633" s="462"/>
      <c r="MGF633" s="462"/>
      <c r="MGG633" s="462"/>
      <c r="MGH633" s="462"/>
      <c r="MGI633" s="462"/>
      <c r="MGJ633" s="462"/>
      <c r="MGK633" s="462"/>
      <c r="MGL633" s="462"/>
      <c r="MGM633" s="462"/>
      <c r="MGN633" s="462"/>
      <c r="MGO633" s="462"/>
      <c r="MGP633" s="462"/>
      <c r="MGQ633" s="462"/>
      <c r="MGR633" s="462"/>
      <c r="MGS633" s="462"/>
      <c r="MGT633" s="462"/>
      <c r="MGU633" s="462"/>
      <c r="MGV633" s="462"/>
      <c r="MGW633" s="462"/>
      <c r="MGX633" s="462"/>
      <c r="MGY633" s="462"/>
      <c r="MGZ633" s="462"/>
      <c r="MHA633" s="462"/>
      <c r="MHB633" s="462"/>
      <c r="MHC633" s="462"/>
      <c r="MHD633" s="462"/>
      <c r="MHE633" s="462"/>
      <c r="MHF633" s="462"/>
      <c r="MHG633" s="462"/>
      <c r="MHH633" s="462"/>
      <c r="MHI633" s="462"/>
      <c r="MHJ633" s="462"/>
      <c r="MHK633" s="462"/>
      <c r="MHL633" s="462"/>
      <c r="MHM633" s="462"/>
      <c r="MHN633" s="462"/>
      <c r="MHO633" s="462"/>
      <c r="MHP633" s="462"/>
      <c r="MHQ633" s="462"/>
      <c r="MHR633" s="462"/>
      <c r="MHS633" s="462"/>
      <c r="MHT633" s="462"/>
      <c r="MHU633" s="462"/>
      <c r="MHV633" s="462"/>
      <c r="MHW633" s="462"/>
      <c r="MHX633" s="462"/>
      <c r="MHY633" s="462"/>
      <c r="MHZ633" s="462"/>
      <c r="MIA633" s="462"/>
      <c r="MIB633" s="462"/>
      <c r="MIC633" s="462"/>
      <c r="MID633" s="462"/>
      <c r="MIE633" s="462"/>
      <c r="MIF633" s="462"/>
      <c r="MIG633" s="462"/>
      <c r="MIH633" s="462"/>
      <c r="MII633" s="462"/>
      <c r="MIJ633" s="462"/>
      <c r="MIK633" s="462"/>
      <c r="MIL633" s="462"/>
      <c r="MIM633" s="462"/>
      <c r="MIN633" s="462"/>
      <c r="MIO633" s="462"/>
      <c r="MIP633" s="462"/>
      <c r="MIQ633" s="462"/>
      <c r="MIR633" s="462"/>
      <c r="MIS633" s="462"/>
      <c r="MIT633" s="462"/>
      <c r="MIU633" s="462"/>
      <c r="MIV633" s="462"/>
      <c r="MIW633" s="462"/>
      <c r="MIX633" s="462"/>
      <c r="MIY633" s="462"/>
      <c r="MIZ633" s="462"/>
      <c r="MJA633" s="462"/>
      <c r="MJB633" s="462"/>
      <c r="MJC633" s="462"/>
      <c r="MJD633" s="462"/>
      <c r="MJE633" s="462"/>
      <c r="MJF633" s="462"/>
      <c r="MJG633" s="462"/>
      <c r="MJH633" s="462"/>
      <c r="MJI633" s="462"/>
      <c r="MJJ633" s="462"/>
      <c r="MJK633" s="462"/>
      <c r="MJL633" s="462"/>
      <c r="MJM633" s="462"/>
      <c r="MJN633" s="462"/>
      <c r="MJO633" s="462"/>
      <c r="MJP633" s="462"/>
      <c r="MJQ633" s="462"/>
      <c r="MJR633" s="462"/>
      <c r="MJS633" s="462"/>
      <c r="MJT633" s="462"/>
      <c r="MJU633" s="462"/>
      <c r="MJV633" s="462"/>
      <c r="MJW633" s="462"/>
      <c r="MJX633" s="462"/>
      <c r="MJY633" s="462"/>
      <c r="MJZ633" s="462"/>
      <c r="MKA633" s="462"/>
      <c r="MKB633" s="462"/>
      <c r="MKC633" s="462"/>
      <c r="MKD633" s="462"/>
      <c r="MKE633" s="462"/>
      <c r="MKF633" s="462"/>
      <c r="MKG633" s="462"/>
      <c r="MKH633" s="462"/>
      <c r="MKI633" s="462"/>
      <c r="MKJ633" s="462"/>
      <c r="MKK633" s="462"/>
      <c r="MKL633" s="462"/>
      <c r="MKM633" s="462"/>
      <c r="MKN633" s="462"/>
      <c r="MKO633" s="462"/>
      <c r="MKP633" s="462"/>
      <c r="MKQ633" s="462"/>
      <c r="MKR633" s="462"/>
      <c r="MKS633" s="462"/>
      <c r="MKT633" s="462"/>
      <c r="MKU633" s="462"/>
      <c r="MKV633" s="462"/>
      <c r="MKW633" s="462"/>
      <c r="MKX633" s="462"/>
      <c r="MKY633" s="462"/>
      <c r="MKZ633" s="462"/>
      <c r="MLA633" s="462"/>
      <c r="MLB633" s="462"/>
      <c r="MLC633" s="462"/>
      <c r="MLD633" s="462"/>
      <c r="MLE633" s="462"/>
      <c r="MLF633" s="462"/>
      <c r="MLG633" s="462"/>
      <c r="MLH633" s="462"/>
      <c r="MLI633" s="462"/>
      <c r="MLJ633" s="462"/>
      <c r="MLK633" s="462"/>
      <c r="MLL633" s="462"/>
      <c r="MLM633" s="462"/>
      <c r="MLN633" s="462"/>
      <c r="MLO633" s="462"/>
      <c r="MLP633" s="462"/>
      <c r="MLQ633" s="462"/>
      <c r="MLR633" s="462"/>
      <c r="MLS633" s="462"/>
      <c r="MLT633" s="462"/>
      <c r="MLU633" s="462"/>
      <c r="MLV633" s="462"/>
      <c r="MLW633" s="462"/>
      <c r="MLX633" s="462"/>
      <c r="MLY633" s="462"/>
      <c r="MLZ633" s="462"/>
      <c r="MMA633" s="462"/>
      <c r="MMB633" s="462"/>
      <c r="MMC633" s="462"/>
      <c r="MMD633" s="462"/>
      <c r="MME633" s="462"/>
      <c r="MMF633" s="462"/>
      <c r="MMG633" s="462"/>
      <c r="MMH633" s="462"/>
      <c r="MMI633" s="462"/>
      <c r="MMJ633" s="462"/>
      <c r="MMK633" s="462"/>
      <c r="MML633" s="462"/>
      <c r="MMM633" s="462"/>
      <c r="MMN633" s="462"/>
      <c r="MMO633" s="462"/>
      <c r="MMP633" s="462"/>
      <c r="MMQ633" s="462"/>
      <c r="MMR633" s="462"/>
      <c r="MMS633" s="462"/>
      <c r="MMT633" s="462"/>
      <c r="MMU633" s="462"/>
      <c r="MMV633" s="462"/>
      <c r="MMW633" s="462"/>
      <c r="MMX633" s="462"/>
      <c r="MMY633" s="462"/>
      <c r="MMZ633" s="462"/>
      <c r="MNA633" s="462"/>
      <c r="MNB633" s="462"/>
      <c r="MNC633" s="462"/>
      <c r="MND633" s="462"/>
      <c r="MNE633" s="462"/>
      <c r="MNF633" s="462"/>
      <c r="MNG633" s="462"/>
      <c r="MNH633" s="462"/>
      <c r="MNI633" s="462"/>
      <c r="MNJ633" s="462"/>
      <c r="MNK633" s="462"/>
      <c r="MNL633" s="462"/>
      <c r="MNM633" s="462"/>
      <c r="MNN633" s="462"/>
      <c r="MNO633" s="462"/>
      <c r="MNP633" s="462"/>
      <c r="MNQ633" s="462"/>
      <c r="MNR633" s="462"/>
      <c r="MNS633" s="462"/>
      <c r="MNT633" s="462"/>
      <c r="MNU633" s="462"/>
      <c r="MNV633" s="462"/>
      <c r="MNW633" s="462"/>
      <c r="MNX633" s="462"/>
      <c r="MNY633" s="462"/>
      <c r="MNZ633" s="462"/>
      <c r="MOA633" s="462"/>
      <c r="MOB633" s="462"/>
      <c r="MOC633" s="462"/>
      <c r="MOD633" s="462"/>
      <c r="MOE633" s="462"/>
      <c r="MOF633" s="462"/>
      <c r="MOG633" s="462"/>
      <c r="MOH633" s="462"/>
      <c r="MOI633" s="462"/>
      <c r="MOJ633" s="462"/>
      <c r="MOK633" s="462"/>
      <c r="MOL633" s="462"/>
      <c r="MOM633" s="462"/>
      <c r="MON633" s="462"/>
      <c r="MOO633" s="462"/>
      <c r="MOP633" s="462"/>
      <c r="MOQ633" s="462"/>
      <c r="MOR633" s="462"/>
      <c r="MOS633" s="462"/>
      <c r="MOT633" s="462"/>
      <c r="MOU633" s="462"/>
      <c r="MOV633" s="462"/>
      <c r="MOW633" s="462"/>
      <c r="MOX633" s="462"/>
      <c r="MOY633" s="462"/>
      <c r="MOZ633" s="462"/>
      <c r="MPA633" s="462"/>
      <c r="MPB633" s="462"/>
      <c r="MPC633" s="462"/>
      <c r="MPD633" s="462"/>
      <c r="MPE633" s="462"/>
      <c r="MPF633" s="462"/>
      <c r="MPG633" s="462"/>
      <c r="MPH633" s="462"/>
      <c r="MPI633" s="462"/>
      <c r="MPJ633" s="462"/>
      <c r="MPK633" s="462"/>
      <c r="MPL633" s="462"/>
      <c r="MPM633" s="462"/>
      <c r="MPN633" s="462"/>
      <c r="MPO633" s="462"/>
      <c r="MPP633" s="462"/>
      <c r="MPQ633" s="462"/>
      <c r="MPR633" s="462"/>
      <c r="MPS633" s="462"/>
      <c r="MPT633" s="462"/>
      <c r="MPU633" s="462"/>
      <c r="MPV633" s="462"/>
      <c r="MPW633" s="462"/>
      <c r="MPX633" s="462"/>
      <c r="MPY633" s="462"/>
      <c r="MPZ633" s="462"/>
      <c r="MQA633" s="462"/>
      <c r="MQB633" s="462"/>
      <c r="MQC633" s="462"/>
      <c r="MQD633" s="462"/>
      <c r="MQE633" s="462"/>
      <c r="MQF633" s="462"/>
      <c r="MQG633" s="462"/>
      <c r="MQH633" s="462"/>
      <c r="MQI633" s="462"/>
      <c r="MQJ633" s="462"/>
      <c r="MQK633" s="462"/>
      <c r="MQL633" s="462"/>
      <c r="MQM633" s="462"/>
      <c r="MQN633" s="462"/>
      <c r="MQO633" s="462"/>
      <c r="MQP633" s="462"/>
      <c r="MQQ633" s="462"/>
      <c r="MQR633" s="462"/>
      <c r="MQS633" s="462"/>
      <c r="MQT633" s="462"/>
      <c r="MQU633" s="462"/>
      <c r="MQV633" s="462"/>
      <c r="MQW633" s="462"/>
      <c r="MQX633" s="462"/>
      <c r="MQY633" s="462"/>
      <c r="MQZ633" s="462"/>
      <c r="MRA633" s="462"/>
      <c r="MRB633" s="462"/>
      <c r="MRC633" s="462"/>
      <c r="MRD633" s="462"/>
      <c r="MRE633" s="462"/>
      <c r="MRF633" s="462"/>
      <c r="MRG633" s="462"/>
      <c r="MRH633" s="462"/>
      <c r="MRI633" s="462"/>
      <c r="MRJ633" s="462"/>
      <c r="MRK633" s="462"/>
      <c r="MRL633" s="462"/>
      <c r="MRM633" s="462"/>
      <c r="MRN633" s="462"/>
      <c r="MRO633" s="462"/>
      <c r="MRP633" s="462"/>
      <c r="MRQ633" s="462"/>
      <c r="MRR633" s="462"/>
      <c r="MRS633" s="462"/>
      <c r="MRT633" s="462"/>
      <c r="MRU633" s="462"/>
      <c r="MRV633" s="462"/>
      <c r="MRW633" s="462"/>
      <c r="MRX633" s="462"/>
      <c r="MRY633" s="462"/>
      <c r="MRZ633" s="462"/>
      <c r="MSA633" s="462"/>
      <c r="MSB633" s="462"/>
      <c r="MSC633" s="462"/>
      <c r="MSD633" s="462"/>
      <c r="MSE633" s="462"/>
      <c r="MSF633" s="462"/>
      <c r="MSG633" s="462"/>
      <c r="MSH633" s="462"/>
      <c r="MSI633" s="462"/>
      <c r="MSJ633" s="462"/>
      <c r="MSK633" s="462"/>
      <c r="MSL633" s="462"/>
      <c r="MSM633" s="462"/>
      <c r="MSN633" s="462"/>
      <c r="MSO633" s="462"/>
      <c r="MSP633" s="462"/>
      <c r="MSQ633" s="462"/>
      <c r="MSR633" s="462"/>
      <c r="MSS633" s="462"/>
      <c r="MST633" s="462"/>
      <c r="MSU633" s="462"/>
      <c r="MSV633" s="462"/>
      <c r="MSW633" s="462"/>
      <c r="MSX633" s="462"/>
      <c r="MSY633" s="462"/>
      <c r="MSZ633" s="462"/>
      <c r="MTA633" s="462"/>
      <c r="MTB633" s="462"/>
      <c r="MTC633" s="462"/>
      <c r="MTD633" s="462"/>
      <c r="MTE633" s="462"/>
      <c r="MTF633" s="462"/>
      <c r="MTG633" s="462"/>
      <c r="MTH633" s="462"/>
      <c r="MTI633" s="462"/>
      <c r="MTJ633" s="462"/>
      <c r="MTK633" s="462"/>
      <c r="MTL633" s="462"/>
      <c r="MTM633" s="462"/>
      <c r="MTN633" s="462"/>
      <c r="MTO633" s="462"/>
      <c r="MTP633" s="462"/>
      <c r="MTQ633" s="462"/>
      <c r="MTR633" s="462"/>
      <c r="MTS633" s="462"/>
      <c r="MTT633" s="462"/>
      <c r="MTU633" s="462"/>
      <c r="MTV633" s="462"/>
      <c r="MTW633" s="462"/>
      <c r="MTX633" s="462"/>
      <c r="MTY633" s="462"/>
      <c r="MTZ633" s="462"/>
      <c r="MUA633" s="462"/>
      <c r="MUB633" s="462"/>
      <c r="MUC633" s="462"/>
      <c r="MUD633" s="462"/>
      <c r="MUE633" s="462"/>
      <c r="MUF633" s="462"/>
      <c r="MUG633" s="462"/>
      <c r="MUH633" s="462"/>
      <c r="MUI633" s="462"/>
      <c r="MUJ633" s="462"/>
      <c r="MUK633" s="462"/>
      <c r="MUL633" s="462"/>
      <c r="MUM633" s="462"/>
      <c r="MUN633" s="462"/>
      <c r="MUO633" s="462"/>
      <c r="MUP633" s="462"/>
      <c r="MUQ633" s="462"/>
      <c r="MUR633" s="462"/>
      <c r="MUS633" s="462"/>
      <c r="MUT633" s="462"/>
      <c r="MUU633" s="462"/>
      <c r="MUV633" s="462"/>
      <c r="MUW633" s="462"/>
      <c r="MUX633" s="462"/>
      <c r="MUY633" s="462"/>
      <c r="MUZ633" s="462"/>
      <c r="MVA633" s="462"/>
      <c r="MVB633" s="462"/>
      <c r="MVC633" s="462"/>
      <c r="MVD633" s="462"/>
      <c r="MVE633" s="462"/>
      <c r="MVF633" s="462"/>
      <c r="MVG633" s="462"/>
      <c r="MVH633" s="462"/>
      <c r="MVI633" s="462"/>
      <c r="MVJ633" s="462"/>
      <c r="MVK633" s="462"/>
      <c r="MVL633" s="462"/>
      <c r="MVM633" s="462"/>
      <c r="MVN633" s="462"/>
      <c r="MVO633" s="462"/>
      <c r="MVP633" s="462"/>
      <c r="MVQ633" s="462"/>
      <c r="MVR633" s="462"/>
      <c r="MVS633" s="462"/>
      <c r="MVT633" s="462"/>
      <c r="MVU633" s="462"/>
      <c r="MVV633" s="462"/>
      <c r="MVW633" s="462"/>
      <c r="MVX633" s="462"/>
      <c r="MVY633" s="462"/>
      <c r="MVZ633" s="462"/>
      <c r="MWA633" s="462"/>
      <c r="MWB633" s="462"/>
      <c r="MWC633" s="462"/>
      <c r="MWD633" s="462"/>
      <c r="MWE633" s="462"/>
      <c r="MWF633" s="462"/>
      <c r="MWG633" s="462"/>
      <c r="MWH633" s="462"/>
      <c r="MWI633" s="462"/>
      <c r="MWJ633" s="462"/>
      <c r="MWK633" s="462"/>
      <c r="MWL633" s="462"/>
      <c r="MWM633" s="462"/>
      <c r="MWN633" s="462"/>
      <c r="MWO633" s="462"/>
      <c r="MWP633" s="462"/>
      <c r="MWQ633" s="462"/>
      <c r="MWR633" s="462"/>
      <c r="MWS633" s="462"/>
      <c r="MWT633" s="462"/>
      <c r="MWU633" s="462"/>
      <c r="MWV633" s="462"/>
      <c r="MWW633" s="462"/>
      <c r="MWX633" s="462"/>
      <c r="MWY633" s="462"/>
      <c r="MWZ633" s="462"/>
      <c r="MXA633" s="462"/>
      <c r="MXB633" s="462"/>
      <c r="MXC633" s="462"/>
      <c r="MXD633" s="462"/>
      <c r="MXE633" s="462"/>
      <c r="MXF633" s="462"/>
      <c r="MXG633" s="462"/>
      <c r="MXH633" s="462"/>
      <c r="MXI633" s="462"/>
      <c r="MXJ633" s="462"/>
      <c r="MXK633" s="462"/>
      <c r="MXL633" s="462"/>
      <c r="MXM633" s="462"/>
      <c r="MXN633" s="462"/>
      <c r="MXO633" s="462"/>
      <c r="MXP633" s="462"/>
      <c r="MXQ633" s="462"/>
      <c r="MXR633" s="462"/>
      <c r="MXS633" s="462"/>
      <c r="MXT633" s="462"/>
      <c r="MXU633" s="462"/>
      <c r="MXV633" s="462"/>
      <c r="MXW633" s="462"/>
      <c r="MXX633" s="462"/>
      <c r="MXY633" s="462"/>
      <c r="MXZ633" s="462"/>
      <c r="MYA633" s="462"/>
      <c r="MYB633" s="462"/>
      <c r="MYC633" s="462"/>
      <c r="MYD633" s="462"/>
      <c r="MYE633" s="462"/>
      <c r="MYF633" s="462"/>
      <c r="MYG633" s="462"/>
      <c r="MYH633" s="462"/>
      <c r="MYI633" s="462"/>
      <c r="MYJ633" s="462"/>
      <c r="MYK633" s="462"/>
      <c r="MYL633" s="462"/>
      <c r="MYM633" s="462"/>
      <c r="MYN633" s="462"/>
      <c r="MYO633" s="462"/>
      <c r="MYP633" s="462"/>
      <c r="MYQ633" s="462"/>
      <c r="MYR633" s="462"/>
      <c r="MYS633" s="462"/>
      <c r="MYT633" s="462"/>
      <c r="MYU633" s="462"/>
      <c r="MYV633" s="462"/>
      <c r="MYW633" s="462"/>
      <c r="MYX633" s="462"/>
      <c r="MYY633" s="462"/>
      <c r="MYZ633" s="462"/>
      <c r="MZA633" s="462"/>
      <c r="MZB633" s="462"/>
      <c r="MZC633" s="462"/>
      <c r="MZD633" s="462"/>
      <c r="MZE633" s="462"/>
      <c r="MZF633" s="462"/>
      <c r="MZG633" s="462"/>
      <c r="MZH633" s="462"/>
      <c r="MZI633" s="462"/>
      <c r="MZJ633" s="462"/>
      <c r="MZK633" s="462"/>
      <c r="MZL633" s="462"/>
      <c r="MZM633" s="462"/>
      <c r="MZN633" s="462"/>
      <c r="MZO633" s="462"/>
      <c r="MZP633" s="462"/>
      <c r="MZQ633" s="462"/>
      <c r="MZR633" s="462"/>
      <c r="MZS633" s="462"/>
      <c r="MZT633" s="462"/>
      <c r="MZU633" s="462"/>
      <c r="MZV633" s="462"/>
      <c r="MZW633" s="462"/>
      <c r="MZX633" s="462"/>
      <c r="MZY633" s="462"/>
      <c r="MZZ633" s="462"/>
      <c r="NAA633" s="462"/>
      <c r="NAB633" s="462"/>
      <c r="NAC633" s="462"/>
      <c r="NAD633" s="462"/>
      <c r="NAE633" s="462"/>
      <c r="NAF633" s="462"/>
      <c r="NAG633" s="462"/>
      <c r="NAH633" s="462"/>
      <c r="NAI633" s="462"/>
      <c r="NAJ633" s="462"/>
      <c r="NAK633" s="462"/>
      <c r="NAL633" s="462"/>
      <c r="NAM633" s="462"/>
      <c r="NAN633" s="462"/>
      <c r="NAO633" s="462"/>
      <c r="NAP633" s="462"/>
      <c r="NAQ633" s="462"/>
      <c r="NAR633" s="462"/>
      <c r="NAS633" s="462"/>
      <c r="NAT633" s="462"/>
      <c r="NAU633" s="462"/>
      <c r="NAV633" s="462"/>
      <c r="NAW633" s="462"/>
      <c r="NAX633" s="462"/>
      <c r="NAY633" s="462"/>
      <c r="NAZ633" s="462"/>
      <c r="NBA633" s="462"/>
      <c r="NBB633" s="462"/>
      <c r="NBC633" s="462"/>
      <c r="NBD633" s="462"/>
      <c r="NBE633" s="462"/>
      <c r="NBF633" s="462"/>
      <c r="NBG633" s="462"/>
      <c r="NBH633" s="462"/>
      <c r="NBI633" s="462"/>
      <c r="NBJ633" s="462"/>
      <c r="NBK633" s="462"/>
      <c r="NBL633" s="462"/>
      <c r="NBM633" s="462"/>
      <c r="NBN633" s="462"/>
      <c r="NBO633" s="462"/>
      <c r="NBP633" s="462"/>
      <c r="NBQ633" s="462"/>
      <c r="NBR633" s="462"/>
      <c r="NBS633" s="462"/>
      <c r="NBT633" s="462"/>
      <c r="NBU633" s="462"/>
      <c r="NBV633" s="462"/>
      <c r="NBW633" s="462"/>
      <c r="NBX633" s="462"/>
      <c r="NBY633" s="462"/>
      <c r="NBZ633" s="462"/>
      <c r="NCA633" s="462"/>
      <c r="NCB633" s="462"/>
      <c r="NCC633" s="462"/>
      <c r="NCD633" s="462"/>
      <c r="NCE633" s="462"/>
      <c r="NCF633" s="462"/>
      <c r="NCG633" s="462"/>
      <c r="NCH633" s="462"/>
      <c r="NCI633" s="462"/>
      <c r="NCJ633" s="462"/>
      <c r="NCK633" s="462"/>
      <c r="NCL633" s="462"/>
      <c r="NCM633" s="462"/>
      <c r="NCN633" s="462"/>
      <c r="NCO633" s="462"/>
      <c r="NCP633" s="462"/>
      <c r="NCQ633" s="462"/>
      <c r="NCR633" s="462"/>
      <c r="NCS633" s="462"/>
      <c r="NCT633" s="462"/>
      <c r="NCU633" s="462"/>
      <c r="NCV633" s="462"/>
      <c r="NCW633" s="462"/>
      <c r="NCX633" s="462"/>
      <c r="NCY633" s="462"/>
      <c r="NCZ633" s="462"/>
      <c r="NDA633" s="462"/>
      <c r="NDB633" s="462"/>
      <c r="NDC633" s="462"/>
      <c r="NDD633" s="462"/>
      <c r="NDE633" s="462"/>
      <c r="NDF633" s="462"/>
      <c r="NDG633" s="462"/>
      <c r="NDH633" s="462"/>
      <c r="NDI633" s="462"/>
      <c r="NDJ633" s="462"/>
      <c r="NDK633" s="462"/>
      <c r="NDL633" s="462"/>
      <c r="NDM633" s="462"/>
      <c r="NDN633" s="462"/>
      <c r="NDO633" s="462"/>
      <c r="NDP633" s="462"/>
      <c r="NDQ633" s="462"/>
      <c r="NDR633" s="462"/>
      <c r="NDS633" s="462"/>
      <c r="NDT633" s="462"/>
      <c r="NDU633" s="462"/>
      <c r="NDV633" s="462"/>
      <c r="NDW633" s="462"/>
      <c r="NDX633" s="462"/>
      <c r="NDY633" s="462"/>
      <c r="NDZ633" s="462"/>
      <c r="NEA633" s="462"/>
      <c r="NEB633" s="462"/>
      <c r="NEC633" s="462"/>
      <c r="NED633" s="462"/>
      <c r="NEE633" s="462"/>
      <c r="NEF633" s="462"/>
      <c r="NEG633" s="462"/>
      <c r="NEH633" s="462"/>
      <c r="NEI633" s="462"/>
      <c r="NEJ633" s="462"/>
      <c r="NEK633" s="462"/>
      <c r="NEL633" s="462"/>
      <c r="NEM633" s="462"/>
      <c r="NEN633" s="462"/>
      <c r="NEO633" s="462"/>
      <c r="NEP633" s="462"/>
      <c r="NEQ633" s="462"/>
      <c r="NER633" s="462"/>
      <c r="NES633" s="462"/>
      <c r="NET633" s="462"/>
      <c r="NEU633" s="462"/>
      <c r="NEV633" s="462"/>
      <c r="NEW633" s="462"/>
      <c r="NEX633" s="462"/>
      <c r="NEY633" s="462"/>
      <c r="NEZ633" s="462"/>
      <c r="NFA633" s="462"/>
      <c r="NFB633" s="462"/>
      <c r="NFC633" s="462"/>
      <c r="NFD633" s="462"/>
      <c r="NFE633" s="462"/>
      <c r="NFF633" s="462"/>
      <c r="NFG633" s="462"/>
      <c r="NFH633" s="462"/>
      <c r="NFI633" s="462"/>
      <c r="NFJ633" s="462"/>
      <c r="NFK633" s="462"/>
      <c r="NFL633" s="462"/>
      <c r="NFM633" s="462"/>
      <c r="NFN633" s="462"/>
      <c r="NFO633" s="462"/>
      <c r="NFP633" s="462"/>
      <c r="NFQ633" s="462"/>
      <c r="NFR633" s="462"/>
      <c r="NFS633" s="462"/>
      <c r="NFT633" s="462"/>
      <c r="NFU633" s="462"/>
      <c r="NFV633" s="462"/>
      <c r="NFW633" s="462"/>
      <c r="NFX633" s="462"/>
      <c r="NFY633" s="462"/>
      <c r="NFZ633" s="462"/>
      <c r="NGA633" s="462"/>
      <c r="NGB633" s="462"/>
      <c r="NGC633" s="462"/>
      <c r="NGD633" s="462"/>
      <c r="NGE633" s="462"/>
      <c r="NGF633" s="462"/>
      <c r="NGG633" s="462"/>
      <c r="NGH633" s="462"/>
      <c r="NGI633" s="462"/>
      <c r="NGJ633" s="462"/>
      <c r="NGK633" s="462"/>
      <c r="NGL633" s="462"/>
      <c r="NGM633" s="462"/>
      <c r="NGN633" s="462"/>
      <c r="NGO633" s="462"/>
      <c r="NGP633" s="462"/>
      <c r="NGQ633" s="462"/>
      <c r="NGR633" s="462"/>
      <c r="NGS633" s="462"/>
      <c r="NGT633" s="462"/>
      <c r="NGU633" s="462"/>
      <c r="NGV633" s="462"/>
      <c r="NGW633" s="462"/>
      <c r="NGX633" s="462"/>
      <c r="NGY633" s="462"/>
      <c r="NGZ633" s="462"/>
      <c r="NHA633" s="462"/>
      <c r="NHB633" s="462"/>
      <c r="NHC633" s="462"/>
      <c r="NHD633" s="462"/>
      <c r="NHE633" s="462"/>
      <c r="NHF633" s="462"/>
      <c r="NHG633" s="462"/>
      <c r="NHH633" s="462"/>
      <c r="NHI633" s="462"/>
      <c r="NHJ633" s="462"/>
      <c r="NHK633" s="462"/>
      <c r="NHL633" s="462"/>
      <c r="NHM633" s="462"/>
      <c r="NHN633" s="462"/>
      <c r="NHO633" s="462"/>
      <c r="NHP633" s="462"/>
      <c r="NHQ633" s="462"/>
      <c r="NHR633" s="462"/>
      <c r="NHS633" s="462"/>
      <c r="NHT633" s="462"/>
      <c r="NHU633" s="462"/>
      <c r="NHV633" s="462"/>
      <c r="NHW633" s="462"/>
      <c r="NHX633" s="462"/>
      <c r="NHY633" s="462"/>
      <c r="NHZ633" s="462"/>
      <c r="NIA633" s="462"/>
      <c r="NIB633" s="462"/>
      <c r="NIC633" s="462"/>
      <c r="NID633" s="462"/>
      <c r="NIE633" s="462"/>
      <c r="NIF633" s="462"/>
      <c r="NIG633" s="462"/>
      <c r="NIH633" s="462"/>
      <c r="NII633" s="462"/>
      <c r="NIJ633" s="462"/>
      <c r="NIK633" s="462"/>
      <c r="NIL633" s="462"/>
      <c r="NIM633" s="462"/>
      <c r="NIN633" s="462"/>
      <c r="NIO633" s="462"/>
      <c r="NIP633" s="462"/>
      <c r="NIQ633" s="462"/>
      <c r="NIR633" s="462"/>
      <c r="NIS633" s="462"/>
      <c r="NIT633" s="462"/>
      <c r="NIU633" s="462"/>
      <c r="NIV633" s="462"/>
      <c r="NIW633" s="462"/>
      <c r="NIX633" s="462"/>
      <c r="NIY633" s="462"/>
      <c r="NIZ633" s="462"/>
      <c r="NJA633" s="462"/>
      <c r="NJB633" s="462"/>
      <c r="NJC633" s="462"/>
      <c r="NJD633" s="462"/>
      <c r="NJE633" s="462"/>
      <c r="NJF633" s="462"/>
      <c r="NJG633" s="462"/>
      <c r="NJH633" s="462"/>
      <c r="NJI633" s="462"/>
      <c r="NJJ633" s="462"/>
      <c r="NJK633" s="462"/>
      <c r="NJL633" s="462"/>
      <c r="NJM633" s="462"/>
      <c r="NJN633" s="462"/>
      <c r="NJO633" s="462"/>
      <c r="NJP633" s="462"/>
      <c r="NJQ633" s="462"/>
      <c r="NJR633" s="462"/>
      <c r="NJS633" s="462"/>
      <c r="NJT633" s="462"/>
      <c r="NJU633" s="462"/>
      <c r="NJV633" s="462"/>
      <c r="NJW633" s="462"/>
      <c r="NJX633" s="462"/>
      <c r="NJY633" s="462"/>
      <c r="NJZ633" s="462"/>
      <c r="NKA633" s="462"/>
      <c r="NKB633" s="462"/>
      <c r="NKC633" s="462"/>
      <c r="NKD633" s="462"/>
      <c r="NKE633" s="462"/>
      <c r="NKF633" s="462"/>
      <c r="NKG633" s="462"/>
      <c r="NKH633" s="462"/>
      <c r="NKI633" s="462"/>
      <c r="NKJ633" s="462"/>
      <c r="NKK633" s="462"/>
      <c r="NKL633" s="462"/>
      <c r="NKM633" s="462"/>
      <c r="NKN633" s="462"/>
      <c r="NKO633" s="462"/>
      <c r="NKP633" s="462"/>
      <c r="NKQ633" s="462"/>
      <c r="NKR633" s="462"/>
      <c r="NKS633" s="462"/>
      <c r="NKT633" s="462"/>
      <c r="NKU633" s="462"/>
      <c r="NKV633" s="462"/>
      <c r="NKW633" s="462"/>
      <c r="NKX633" s="462"/>
      <c r="NKY633" s="462"/>
      <c r="NKZ633" s="462"/>
      <c r="NLA633" s="462"/>
      <c r="NLB633" s="462"/>
      <c r="NLC633" s="462"/>
      <c r="NLD633" s="462"/>
      <c r="NLE633" s="462"/>
      <c r="NLF633" s="462"/>
      <c r="NLG633" s="462"/>
      <c r="NLH633" s="462"/>
      <c r="NLI633" s="462"/>
      <c r="NLJ633" s="462"/>
      <c r="NLK633" s="462"/>
      <c r="NLL633" s="462"/>
      <c r="NLM633" s="462"/>
      <c r="NLN633" s="462"/>
      <c r="NLO633" s="462"/>
      <c r="NLP633" s="462"/>
      <c r="NLQ633" s="462"/>
      <c r="NLR633" s="462"/>
      <c r="NLS633" s="462"/>
      <c r="NLT633" s="462"/>
      <c r="NLU633" s="462"/>
      <c r="NLV633" s="462"/>
      <c r="NLW633" s="462"/>
      <c r="NLX633" s="462"/>
      <c r="NLY633" s="462"/>
      <c r="NLZ633" s="462"/>
      <c r="NMA633" s="462"/>
      <c r="NMB633" s="462"/>
      <c r="NMC633" s="462"/>
      <c r="NMD633" s="462"/>
      <c r="NME633" s="462"/>
      <c r="NMF633" s="462"/>
      <c r="NMG633" s="462"/>
      <c r="NMH633" s="462"/>
      <c r="NMI633" s="462"/>
      <c r="NMJ633" s="462"/>
      <c r="NMK633" s="462"/>
      <c r="NML633" s="462"/>
      <c r="NMM633" s="462"/>
      <c r="NMN633" s="462"/>
      <c r="NMO633" s="462"/>
      <c r="NMP633" s="462"/>
      <c r="NMQ633" s="462"/>
      <c r="NMR633" s="462"/>
      <c r="NMS633" s="462"/>
      <c r="NMT633" s="462"/>
      <c r="NMU633" s="462"/>
      <c r="NMV633" s="462"/>
      <c r="NMW633" s="462"/>
      <c r="NMX633" s="462"/>
      <c r="NMY633" s="462"/>
      <c r="NMZ633" s="462"/>
      <c r="NNA633" s="462"/>
      <c r="NNB633" s="462"/>
      <c r="NNC633" s="462"/>
      <c r="NND633" s="462"/>
      <c r="NNE633" s="462"/>
      <c r="NNF633" s="462"/>
      <c r="NNG633" s="462"/>
      <c r="NNH633" s="462"/>
      <c r="NNI633" s="462"/>
      <c r="NNJ633" s="462"/>
      <c r="NNK633" s="462"/>
      <c r="NNL633" s="462"/>
      <c r="NNM633" s="462"/>
      <c r="NNN633" s="462"/>
      <c r="NNO633" s="462"/>
      <c r="NNP633" s="462"/>
      <c r="NNQ633" s="462"/>
      <c r="NNR633" s="462"/>
      <c r="NNS633" s="462"/>
      <c r="NNT633" s="462"/>
      <c r="NNU633" s="462"/>
      <c r="NNV633" s="462"/>
      <c r="NNW633" s="462"/>
      <c r="NNX633" s="462"/>
      <c r="NNY633" s="462"/>
      <c r="NNZ633" s="462"/>
      <c r="NOA633" s="462"/>
      <c r="NOB633" s="462"/>
      <c r="NOC633" s="462"/>
      <c r="NOD633" s="462"/>
      <c r="NOE633" s="462"/>
      <c r="NOF633" s="462"/>
      <c r="NOG633" s="462"/>
      <c r="NOH633" s="462"/>
      <c r="NOI633" s="462"/>
      <c r="NOJ633" s="462"/>
      <c r="NOK633" s="462"/>
      <c r="NOL633" s="462"/>
      <c r="NOM633" s="462"/>
      <c r="NON633" s="462"/>
      <c r="NOO633" s="462"/>
      <c r="NOP633" s="462"/>
      <c r="NOQ633" s="462"/>
      <c r="NOR633" s="462"/>
      <c r="NOS633" s="462"/>
      <c r="NOT633" s="462"/>
      <c r="NOU633" s="462"/>
      <c r="NOV633" s="462"/>
      <c r="NOW633" s="462"/>
      <c r="NOX633" s="462"/>
      <c r="NOY633" s="462"/>
      <c r="NOZ633" s="462"/>
      <c r="NPA633" s="462"/>
      <c r="NPB633" s="462"/>
      <c r="NPC633" s="462"/>
      <c r="NPD633" s="462"/>
      <c r="NPE633" s="462"/>
      <c r="NPF633" s="462"/>
      <c r="NPG633" s="462"/>
      <c r="NPH633" s="462"/>
      <c r="NPI633" s="462"/>
      <c r="NPJ633" s="462"/>
      <c r="NPK633" s="462"/>
      <c r="NPL633" s="462"/>
      <c r="NPM633" s="462"/>
      <c r="NPN633" s="462"/>
      <c r="NPO633" s="462"/>
      <c r="NPP633" s="462"/>
      <c r="NPQ633" s="462"/>
      <c r="NPR633" s="462"/>
      <c r="NPS633" s="462"/>
      <c r="NPT633" s="462"/>
      <c r="NPU633" s="462"/>
      <c r="NPV633" s="462"/>
      <c r="NPW633" s="462"/>
      <c r="NPX633" s="462"/>
      <c r="NPY633" s="462"/>
      <c r="NPZ633" s="462"/>
      <c r="NQA633" s="462"/>
      <c r="NQB633" s="462"/>
      <c r="NQC633" s="462"/>
      <c r="NQD633" s="462"/>
      <c r="NQE633" s="462"/>
      <c r="NQF633" s="462"/>
      <c r="NQG633" s="462"/>
      <c r="NQH633" s="462"/>
      <c r="NQI633" s="462"/>
      <c r="NQJ633" s="462"/>
      <c r="NQK633" s="462"/>
      <c r="NQL633" s="462"/>
      <c r="NQM633" s="462"/>
      <c r="NQN633" s="462"/>
      <c r="NQO633" s="462"/>
      <c r="NQP633" s="462"/>
      <c r="NQQ633" s="462"/>
      <c r="NQR633" s="462"/>
      <c r="NQS633" s="462"/>
      <c r="NQT633" s="462"/>
      <c r="NQU633" s="462"/>
      <c r="NQV633" s="462"/>
      <c r="NQW633" s="462"/>
      <c r="NQX633" s="462"/>
      <c r="NQY633" s="462"/>
      <c r="NQZ633" s="462"/>
      <c r="NRA633" s="462"/>
      <c r="NRB633" s="462"/>
      <c r="NRC633" s="462"/>
      <c r="NRD633" s="462"/>
      <c r="NRE633" s="462"/>
      <c r="NRF633" s="462"/>
      <c r="NRG633" s="462"/>
      <c r="NRH633" s="462"/>
      <c r="NRI633" s="462"/>
      <c r="NRJ633" s="462"/>
      <c r="NRK633" s="462"/>
      <c r="NRL633" s="462"/>
      <c r="NRM633" s="462"/>
      <c r="NRN633" s="462"/>
      <c r="NRO633" s="462"/>
      <c r="NRP633" s="462"/>
      <c r="NRQ633" s="462"/>
      <c r="NRR633" s="462"/>
      <c r="NRS633" s="462"/>
      <c r="NRT633" s="462"/>
      <c r="NRU633" s="462"/>
      <c r="NRV633" s="462"/>
      <c r="NRW633" s="462"/>
      <c r="NRX633" s="462"/>
      <c r="NRY633" s="462"/>
      <c r="NRZ633" s="462"/>
      <c r="NSA633" s="462"/>
      <c r="NSB633" s="462"/>
      <c r="NSC633" s="462"/>
      <c r="NSD633" s="462"/>
      <c r="NSE633" s="462"/>
      <c r="NSF633" s="462"/>
      <c r="NSG633" s="462"/>
      <c r="NSH633" s="462"/>
      <c r="NSI633" s="462"/>
      <c r="NSJ633" s="462"/>
      <c r="NSK633" s="462"/>
      <c r="NSL633" s="462"/>
      <c r="NSM633" s="462"/>
      <c r="NSN633" s="462"/>
      <c r="NSO633" s="462"/>
      <c r="NSP633" s="462"/>
      <c r="NSQ633" s="462"/>
      <c r="NSR633" s="462"/>
      <c r="NSS633" s="462"/>
      <c r="NST633" s="462"/>
      <c r="NSU633" s="462"/>
      <c r="NSV633" s="462"/>
      <c r="NSW633" s="462"/>
      <c r="NSX633" s="462"/>
      <c r="NSY633" s="462"/>
      <c r="NSZ633" s="462"/>
      <c r="NTA633" s="462"/>
      <c r="NTB633" s="462"/>
      <c r="NTC633" s="462"/>
      <c r="NTD633" s="462"/>
      <c r="NTE633" s="462"/>
      <c r="NTF633" s="462"/>
      <c r="NTG633" s="462"/>
      <c r="NTH633" s="462"/>
      <c r="NTI633" s="462"/>
      <c r="NTJ633" s="462"/>
      <c r="NTK633" s="462"/>
      <c r="NTL633" s="462"/>
      <c r="NTM633" s="462"/>
      <c r="NTN633" s="462"/>
      <c r="NTO633" s="462"/>
      <c r="NTP633" s="462"/>
      <c r="NTQ633" s="462"/>
      <c r="NTR633" s="462"/>
      <c r="NTS633" s="462"/>
      <c r="NTT633" s="462"/>
      <c r="NTU633" s="462"/>
      <c r="NTV633" s="462"/>
      <c r="NTW633" s="462"/>
      <c r="NTX633" s="462"/>
      <c r="NTY633" s="462"/>
      <c r="NTZ633" s="462"/>
      <c r="NUA633" s="462"/>
      <c r="NUB633" s="462"/>
      <c r="NUC633" s="462"/>
      <c r="NUD633" s="462"/>
      <c r="NUE633" s="462"/>
      <c r="NUF633" s="462"/>
      <c r="NUG633" s="462"/>
      <c r="NUH633" s="462"/>
      <c r="NUI633" s="462"/>
      <c r="NUJ633" s="462"/>
      <c r="NUK633" s="462"/>
      <c r="NUL633" s="462"/>
      <c r="NUM633" s="462"/>
      <c r="NUN633" s="462"/>
      <c r="NUO633" s="462"/>
      <c r="NUP633" s="462"/>
      <c r="NUQ633" s="462"/>
      <c r="NUR633" s="462"/>
      <c r="NUS633" s="462"/>
      <c r="NUT633" s="462"/>
      <c r="NUU633" s="462"/>
      <c r="NUV633" s="462"/>
      <c r="NUW633" s="462"/>
      <c r="NUX633" s="462"/>
      <c r="NUY633" s="462"/>
      <c r="NUZ633" s="462"/>
      <c r="NVA633" s="462"/>
      <c r="NVB633" s="462"/>
      <c r="NVC633" s="462"/>
      <c r="NVD633" s="462"/>
      <c r="NVE633" s="462"/>
      <c r="NVF633" s="462"/>
      <c r="NVG633" s="462"/>
      <c r="NVH633" s="462"/>
      <c r="NVI633" s="462"/>
      <c r="NVJ633" s="462"/>
      <c r="NVK633" s="462"/>
      <c r="NVL633" s="462"/>
      <c r="NVM633" s="462"/>
      <c r="NVN633" s="462"/>
      <c r="NVO633" s="462"/>
      <c r="NVP633" s="462"/>
      <c r="NVQ633" s="462"/>
      <c r="NVR633" s="462"/>
      <c r="NVS633" s="462"/>
      <c r="NVT633" s="462"/>
      <c r="NVU633" s="462"/>
      <c r="NVV633" s="462"/>
      <c r="NVW633" s="462"/>
      <c r="NVX633" s="462"/>
      <c r="NVY633" s="462"/>
      <c r="NVZ633" s="462"/>
      <c r="NWA633" s="462"/>
      <c r="NWB633" s="462"/>
      <c r="NWC633" s="462"/>
      <c r="NWD633" s="462"/>
      <c r="NWE633" s="462"/>
      <c r="NWF633" s="462"/>
      <c r="NWG633" s="462"/>
      <c r="NWH633" s="462"/>
      <c r="NWI633" s="462"/>
      <c r="NWJ633" s="462"/>
      <c r="NWK633" s="462"/>
      <c r="NWL633" s="462"/>
      <c r="NWM633" s="462"/>
      <c r="NWN633" s="462"/>
      <c r="NWO633" s="462"/>
      <c r="NWP633" s="462"/>
      <c r="NWQ633" s="462"/>
      <c r="NWR633" s="462"/>
      <c r="NWS633" s="462"/>
      <c r="NWT633" s="462"/>
      <c r="NWU633" s="462"/>
      <c r="NWV633" s="462"/>
      <c r="NWW633" s="462"/>
      <c r="NWX633" s="462"/>
      <c r="NWY633" s="462"/>
      <c r="NWZ633" s="462"/>
      <c r="NXA633" s="462"/>
      <c r="NXB633" s="462"/>
      <c r="NXC633" s="462"/>
      <c r="NXD633" s="462"/>
      <c r="NXE633" s="462"/>
      <c r="NXF633" s="462"/>
      <c r="NXG633" s="462"/>
      <c r="NXH633" s="462"/>
      <c r="NXI633" s="462"/>
      <c r="NXJ633" s="462"/>
      <c r="NXK633" s="462"/>
      <c r="NXL633" s="462"/>
      <c r="NXM633" s="462"/>
      <c r="NXN633" s="462"/>
      <c r="NXO633" s="462"/>
      <c r="NXP633" s="462"/>
      <c r="NXQ633" s="462"/>
      <c r="NXR633" s="462"/>
      <c r="NXS633" s="462"/>
      <c r="NXT633" s="462"/>
      <c r="NXU633" s="462"/>
      <c r="NXV633" s="462"/>
      <c r="NXW633" s="462"/>
      <c r="NXX633" s="462"/>
      <c r="NXY633" s="462"/>
      <c r="NXZ633" s="462"/>
      <c r="NYA633" s="462"/>
      <c r="NYB633" s="462"/>
      <c r="NYC633" s="462"/>
      <c r="NYD633" s="462"/>
      <c r="NYE633" s="462"/>
      <c r="NYF633" s="462"/>
      <c r="NYG633" s="462"/>
      <c r="NYH633" s="462"/>
      <c r="NYI633" s="462"/>
      <c r="NYJ633" s="462"/>
      <c r="NYK633" s="462"/>
      <c r="NYL633" s="462"/>
      <c r="NYM633" s="462"/>
      <c r="NYN633" s="462"/>
      <c r="NYO633" s="462"/>
      <c r="NYP633" s="462"/>
      <c r="NYQ633" s="462"/>
      <c r="NYR633" s="462"/>
      <c r="NYS633" s="462"/>
      <c r="NYT633" s="462"/>
      <c r="NYU633" s="462"/>
      <c r="NYV633" s="462"/>
      <c r="NYW633" s="462"/>
      <c r="NYX633" s="462"/>
      <c r="NYY633" s="462"/>
      <c r="NYZ633" s="462"/>
      <c r="NZA633" s="462"/>
      <c r="NZB633" s="462"/>
      <c r="NZC633" s="462"/>
      <c r="NZD633" s="462"/>
      <c r="NZE633" s="462"/>
      <c r="NZF633" s="462"/>
      <c r="NZG633" s="462"/>
      <c r="NZH633" s="462"/>
      <c r="NZI633" s="462"/>
      <c r="NZJ633" s="462"/>
      <c r="NZK633" s="462"/>
      <c r="NZL633" s="462"/>
      <c r="NZM633" s="462"/>
      <c r="NZN633" s="462"/>
      <c r="NZO633" s="462"/>
      <c r="NZP633" s="462"/>
      <c r="NZQ633" s="462"/>
      <c r="NZR633" s="462"/>
      <c r="NZS633" s="462"/>
      <c r="NZT633" s="462"/>
      <c r="NZU633" s="462"/>
      <c r="NZV633" s="462"/>
      <c r="NZW633" s="462"/>
      <c r="NZX633" s="462"/>
      <c r="NZY633" s="462"/>
      <c r="NZZ633" s="462"/>
      <c r="OAA633" s="462"/>
      <c r="OAB633" s="462"/>
      <c r="OAC633" s="462"/>
      <c r="OAD633" s="462"/>
      <c r="OAE633" s="462"/>
      <c r="OAF633" s="462"/>
      <c r="OAG633" s="462"/>
      <c r="OAH633" s="462"/>
      <c r="OAI633" s="462"/>
      <c r="OAJ633" s="462"/>
      <c r="OAK633" s="462"/>
      <c r="OAL633" s="462"/>
      <c r="OAM633" s="462"/>
      <c r="OAN633" s="462"/>
      <c r="OAO633" s="462"/>
      <c r="OAP633" s="462"/>
      <c r="OAQ633" s="462"/>
      <c r="OAR633" s="462"/>
      <c r="OAS633" s="462"/>
      <c r="OAT633" s="462"/>
      <c r="OAU633" s="462"/>
      <c r="OAV633" s="462"/>
      <c r="OAW633" s="462"/>
      <c r="OAX633" s="462"/>
      <c r="OAY633" s="462"/>
      <c r="OAZ633" s="462"/>
      <c r="OBA633" s="462"/>
      <c r="OBB633" s="462"/>
      <c r="OBC633" s="462"/>
      <c r="OBD633" s="462"/>
      <c r="OBE633" s="462"/>
      <c r="OBF633" s="462"/>
      <c r="OBG633" s="462"/>
      <c r="OBH633" s="462"/>
      <c r="OBI633" s="462"/>
      <c r="OBJ633" s="462"/>
      <c r="OBK633" s="462"/>
      <c r="OBL633" s="462"/>
      <c r="OBM633" s="462"/>
      <c r="OBN633" s="462"/>
      <c r="OBO633" s="462"/>
      <c r="OBP633" s="462"/>
      <c r="OBQ633" s="462"/>
      <c r="OBR633" s="462"/>
      <c r="OBS633" s="462"/>
      <c r="OBT633" s="462"/>
      <c r="OBU633" s="462"/>
      <c r="OBV633" s="462"/>
      <c r="OBW633" s="462"/>
      <c r="OBX633" s="462"/>
      <c r="OBY633" s="462"/>
      <c r="OBZ633" s="462"/>
      <c r="OCA633" s="462"/>
      <c r="OCB633" s="462"/>
      <c r="OCC633" s="462"/>
      <c r="OCD633" s="462"/>
      <c r="OCE633" s="462"/>
      <c r="OCF633" s="462"/>
      <c r="OCG633" s="462"/>
      <c r="OCH633" s="462"/>
      <c r="OCI633" s="462"/>
      <c r="OCJ633" s="462"/>
      <c r="OCK633" s="462"/>
      <c r="OCL633" s="462"/>
      <c r="OCM633" s="462"/>
      <c r="OCN633" s="462"/>
      <c r="OCO633" s="462"/>
      <c r="OCP633" s="462"/>
      <c r="OCQ633" s="462"/>
      <c r="OCR633" s="462"/>
      <c r="OCS633" s="462"/>
      <c r="OCT633" s="462"/>
      <c r="OCU633" s="462"/>
      <c r="OCV633" s="462"/>
      <c r="OCW633" s="462"/>
      <c r="OCX633" s="462"/>
      <c r="OCY633" s="462"/>
      <c r="OCZ633" s="462"/>
      <c r="ODA633" s="462"/>
      <c r="ODB633" s="462"/>
      <c r="ODC633" s="462"/>
      <c r="ODD633" s="462"/>
      <c r="ODE633" s="462"/>
      <c r="ODF633" s="462"/>
      <c r="ODG633" s="462"/>
      <c r="ODH633" s="462"/>
      <c r="ODI633" s="462"/>
      <c r="ODJ633" s="462"/>
      <c r="ODK633" s="462"/>
      <c r="ODL633" s="462"/>
      <c r="ODM633" s="462"/>
      <c r="ODN633" s="462"/>
      <c r="ODO633" s="462"/>
      <c r="ODP633" s="462"/>
      <c r="ODQ633" s="462"/>
      <c r="ODR633" s="462"/>
      <c r="ODS633" s="462"/>
      <c r="ODT633" s="462"/>
      <c r="ODU633" s="462"/>
      <c r="ODV633" s="462"/>
      <c r="ODW633" s="462"/>
      <c r="ODX633" s="462"/>
      <c r="ODY633" s="462"/>
      <c r="ODZ633" s="462"/>
      <c r="OEA633" s="462"/>
      <c r="OEB633" s="462"/>
      <c r="OEC633" s="462"/>
      <c r="OED633" s="462"/>
      <c r="OEE633" s="462"/>
      <c r="OEF633" s="462"/>
      <c r="OEG633" s="462"/>
      <c r="OEH633" s="462"/>
      <c r="OEI633" s="462"/>
      <c r="OEJ633" s="462"/>
      <c r="OEK633" s="462"/>
      <c r="OEL633" s="462"/>
      <c r="OEM633" s="462"/>
      <c r="OEN633" s="462"/>
      <c r="OEO633" s="462"/>
      <c r="OEP633" s="462"/>
      <c r="OEQ633" s="462"/>
      <c r="OER633" s="462"/>
      <c r="OES633" s="462"/>
      <c r="OET633" s="462"/>
      <c r="OEU633" s="462"/>
      <c r="OEV633" s="462"/>
      <c r="OEW633" s="462"/>
      <c r="OEX633" s="462"/>
      <c r="OEY633" s="462"/>
      <c r="OEZ633" s="462"/>
      <c r="OFA633" s="462"/>
      <c r="OFB633" s="462"/>
      <c r="OFC633" s="462"/>
      <c r="OFD633" s="462"/>
      <c r="OFE633" s="462"/>
      <c r="OFF633" s="462"/>
      <c r="OFG633" s="462"/>
      <c r="OFH633" s="462"/>
      <c r="OFI633" s="462"/>
      <c r="OFJ633" s="462"/>
      <c r="OFK633" s="462"/>
      <c r="OFL633" s="462"/>
      <c r="OFM633" s="462"/>
      <c r="OFN633" s="462"/>
      <c r="OFO633" s="462"/>
      <c r="OFP633" s="462"/>
      <c r="OFQ633" s="462"/>
      <c r="OFR633" s="462"/>
      <c r="OFS633" s="462"/>
      <c r="OFT633" s="462"/>
      <c r="OFU633" s="462"/>
      <c r="OFV633" s="462"/>
      <c r="OFW633" s="462"/>
      <c r="OFX633" s="462"/>
      <c r="OFY633" s="462"/>
      <c r="OFZ633" s="462"/>
      <c r="OGA633" s="462"/>
      <c r="OGB633" s="462"/>
      <c r="OGC633" s="462"/>
      <c r="OGD633" s="462"/>
      <c r="OGE633" s="462"/>
      <c r="OGF633" s="462"/>
      <c r="OGG633" s="462"/>
      <c r="OGH633" s="462"/>
      <c r="OGI633" s="462"/>
      <c r="OGJ633" s="462"/>
      <c r="OGK633" s="462"/>
      <c r="OGL633" s="462"/>
      <c r="OGM633" s="462"/>
      <c r="OGN633" s="462"/>
      <c r="OGO633" s="462"/>
      <c r="OGP633" s="462"/>
      <c r="OGQ633" s="462"/>
      <c r="OGR633" s="462"/>
      <c r="OGS633" s="462"/>
      <c r="OGT633" s="462"/>
      <c r="OGU633" s="462"/>
      <c r="OGV633" s="462"/>
      <c r="OGW633" s="462"/>
      <c r="OGX633" s="462"/>
      <c r="OGY633" s="462"/>
      <c r="OGZ633" s="462"/>
      <c r="OHA633" s="462"/>
      <c r="OHB633" s="462"/>
      <c r="OHC633" s="462"/>
      <c r="OHD633" s="462"/>
      <c r="OHE633" s="462"/>
      <c r="OHF633" s="462"/>
      <c r="OHG633" s="462"/>
      <c r="OHH633" s="462"/>
      <c r="OHI633" s="462"/>
      <c r="OHJ633" s="462"/>
      <c r="OHK633" s="462"/>
      <c r="OHL633" s="462"/>
      <c r="OHM633" s="462"/>
      <c r="OHN633" s="462"/>
      <c r="OHO633" s="462"/>
      <c r="OHP633" s="462"/>
      <c r="OHQ633" s="462"/>
      <c r="OHR633" s="462"/>
      <c r="OHS633" s="462"/>
      <c r="OHT633" s="462"/>
      <c r="OHU633" s="462"/>
      <c r="OHV633" s="462"/>
      <c r="OHW633" s="462"/>
      <c r="OHX633" s="462"/>
      <c r="OHY633" s="462"/>
      <c r="OHZ633" s="462"/>
      <c r="OIA633" s="462"/>
      <c r="OIB633" s="462"/>
      <c r="OIC633" s="462"/>
      <c r="OID633" s="462"/>
      <c r="OIE633" s="462"/>
      <c r="OIF633" s="462"/>
      <c r="OIG633" s="462"/>
      <c r="OIH633" s="462"/>
      <c r="OII633" s="462"/>
      <c r="OIJ633" s="462"/>
      <c r="OIK633" s="462"/>
      <c r="OIL633" s="462"/>
      <c r="OIM633" s="462"/>
      <c r="OIN633" s="462"/>
      <c r="OIO633" s="462"/>
      <c r="OIP633" s="462"/>
      <c r="OIQ633" s="462"/>
      <c r="OIR633" s="462"/>
      <c r="OIS633" s="462"/>
      <c r="OIT633" s="462"/>
      <c r="OIU633" s="462"/>
      <c r="OIV633" s="462"/>
      <c r="OIW633" s="462"/>
      <c r="OIX633" s="462"/>
      <c r="OIY633" s="462"/>
      <c r="OIZ633" s="462"/>
      <c r="OJA633" s="462"/>
      <c r="OJB633" s="462"/>
      <c r="OJC633" s="462"/>
      <c r="OJD633" s="462"/>
      <c r="OJE633" s="462"/>
      <c r="OJF633" s="462"/>
      <c r="OJG633" s="462"/>
      <c r="OJH633" s="462"/>
      <c r="OJI633" s="462"/>
      <c r="OJJ633" s="462"/>
      <c r="OJK633" s="462"/>
      <c r="OJL633" s="462"/>
      <c r="OJM633" s="462"/>
      <c r="OJN633" s="462"/>
      <c r="OJO633" s="462"/>
      <c r="OJP633" s="462"/>
      <c r="OJQ633" s="462"/>
      <c r="OJR633" s="462"/>
      <c r="OJS633" s="462"/>
      <c r="OJT633" s="462"/>
      <c r="OJU633" s="462"/>
      <c r="OJV633" s="462"/>
      <c r="OJW633" s="462"/>
      <c r="OJX633" s="462"/>
      <c r="OJY633" s="462"/>
      <c r="OJZ633" s="462"/>
      <c r="OKA633" s="462"/>
      <c r="OKB633" s="462"/>
      <c r="OKC633" s="462"/>
      <c r="OKD633" s="462"/>
      <c r="OKE633" s="462"/>
      <c r="OKF633" s="462"/>
      <c r="OKG633" s="462"/>
      <c r="OKH633" s="462"/>
      <c r="OKI633" s="462"/>
      <c r="OKJ633" s="462"/>
      <c r="OKK633" s="462"/>
      <c r="OKL633" s="462"/>
      <c r="OKM633" s="462"/>
      <c r="OKN633" s="462"/>
      <c r="OKO633" s="462"/>
      <c r="OKP633" s="462"/>
      <c r="OKQ633" s="462"/>
      <c r="OKR633" s="462"/>
      <c r="OKS633" s="462"/>
      <c r="OKT633" s="462"/>
      <c r="OKU633" s="462"/>
      <c r="OKV633" s="462"/>
      <c r="OKW633" s="462"/>
      <c r="OKX633" s="462"/>
      <c r="OKY633" s="462"/>
      <c r="OKZ633" s="462"/>
      <c r="OLA633" s="462"/>
      <c r="OLB633" s="462"/>
      <c r="OLC633" s="462"/>
      <c r="OLD633" s="462"/>
      <c r="OLE633" s="462"/>
      <c r="OLF633" s="462"/>
      <c r="OLG633" s="462"/>
      <c r="OLH633" s="462"/>
      <c r="OLI633" s="462"/>
      <c r="OLJ633" s="462"/>
      <c r="OLK633" s="462"/>
      <c r="OLL633" s="462"/>
      <c r="OLM633" s="462"/>
      <c r="OLN633" s="462"/>
      <c r="OLO633" s="462"/>
      <c r="OLP633" s="462"/>
      <c r="OLQ633" s="462"/>
      <c r="OLR633" s="462"/>
      <c r="OLS633" s="462"/>
      <c r="OLT633" s="462"/>
      <c r="OLU633" s="462"/>
      <c r="OLV633" s="462"/>
      <c r="OLW633" s="462"/>
      <c r="OLX633" s="462"/>
      <c r="OLY633" s="462"/>
      <c r="OLZ633" s="462"/>
      <c r="OMA633" s="462"/>
      <c r="OMB633" s="462"/>
      <c r="OMC633" s="462"/>
      <c r="OMD633" s="462"/>
      <c r="OME633" s="462"/>
      <c r="OMF633" s="462"/>
      <c r="OMG633" s="462"/>
      <c r="OMH633" s="462"/>
      <c r="OMI633" s="462"/>
      <c r="OMJ633" s="462"/>
      <c r="OMK633" s="462"/>
      <c r="OML633" s="462"/>
      <c r="OMM633" s="462"/>
      <c r="OMN633" s="462"/>
      <c r="OMO633" s="462"/>
      <c r="OMP633" s="462"/>
      <c r="OMQ633" s="462"/>
      <c r="OMR633" s="462"/>
      <c r="OMS633" s="462"/>
      <c r="OMT633" s="462"/>
      <c r="OMU633" s="462"/>
      <c r="OMV633" s="462"/>
      <c r="OMW633" s="462"/>
      <c r="OMX633" s="462"/>
      <c r="OMY633" s="462"/>
      <c r="OMZ633" s="462"/>
      <c r="ONA633" s="462"/>
      <c r="ONB633" s="462"/>
      <c r="ONC633" s="462"/>
      <c r="OND633" s="462"/>
      <c r="ONE633" s="462"/>
      <c r="ONF633" s="462"/>
      <c r="ONG633" s="462"/>
      <c r="ONH633" s="462"/>
      <c r="ONI633" s="462"/>
      <c r="ONJ633" s="462"/>
      <c r="ONK633" s="462"/>
      <c r="ONL633" s="462"/>
      <c r="ONM633" s="462"/>
      <c r="ONN633" s="462"/>
      <c r="ONO633" s="462"/>
      <c r="ONP633" s="462"/>
      <c r="ONQ633" s="462"/>
      <c r="ONR633" s="462"/>
      <c r="ONS633" s="462"/>
      <c r="ONT633" s="462"/>
      <c r="ONU633" s="462"/>
      <c r="ONV633" s="462"/>
      <c r="ONW633" s="462"/>
      <c r="ONX633" s="462"/>
      <c r="ONY633" s="462"/>
      <c r="ONZ633" s="462"/>
      <c r="OOA633" s="462"/>
      <c r="OOB633" s="462"/>
      <c r="OOC633" s="462"/>
      <c r="OOD633" s="462"/>
      <c r="OOE633" s="462"/>
      <c r="OOF633" s="462"/>
      <c r="OOG633" s="462"/>
      <c r="OOH633" s="462"/>
      <c r="OOI633" s="462"/>
      <c r="OOJ633" s="462"/>
      <c r="OOK633" s="462"/>
      <c r="OOL633" s="462"/>
      <c r="OOM633" s="462"/>
      <c r="OON633" s="462"/>
      <c r="OOO633" s="462"/>
      <c r="OOP633" s="462"/>
      <c r="OOQ633" s="462"/>
      <c r="OOR633" s="462"/>
      <c r="OOS633" s="462"/>
      <c r="OOT633" s="462"/>
      <c r="OOU633" s="462"/>
      <c r="OOV633" s="462"/>
      <c r="OOW633" s="462"/>
      <c r="OOX633" s="462"/>
      <c r="OOY633" s="462"/>
      <c r="OOZ633" s="462"/>
      <c r="OPA633" s="462"/>
      <c r="OPB633" s="462"/>
      <c r="OPC633" s="462"/>
      <c r="OPD633" s="462"/>
      <c r="OPE633" s="462"/>
      <c r="OPF633" s="462"/>
      <c r="OPG633" s="462"/>
      <c r="OPH633" s="462"/>
      <c r="OPI633" s="462"/>
      <c r="OPJ633" s="462"/>
      <c r="OPK633" s="462"/>
      <c r="OPL633" s="462"/>
      <c r="OPM633" s="462"/>
      <c r="OPN633" s="462"/>
      <c r="OPO633" s="462"/>
      <c r="OPP633" s="462"/>
      <c r="OPQ633" s="462"/>
      <c r="OPR633" s="462"/>
      <c r="OPS633" s="462"/>
      <c r="OPT633" s="462"/>
      <c r="OPU633" s="462"/>
      <c r="OPV633" s="462"/>
      <c r="OPW633" s="462"/>
      <c r="OPX633" s="462"/>
      <c r="OPY633" s="462"/>
      <c r="OPZ633" s="462"/>
      <c r="OQA633" s="462"/>
      <c r="OQB633" s="462"/>
      <c r="OQC633" s="462"/>
      <c r="OQD633" s="462"/>
      <c r="OQE633" s="462"/>
      <c r="OQF633" s="462"/>
      <c r="OQG633" s="462"/>
      <c r="OQH633" s="462"/>
      <c r="OQI633" s="462"/>
      <c r="OQJ633" s="462"/>
      <c r="OQK633" s="462"/>
      <c r="OQL633" s="462"/>
      <c r="OQM633" s="462"/>
      <c r="OQN633" s="462"/>
      <c r="OQO633" s="462"/>
      <c r="OQP633" s="462"/>
      <c r="OQQ633" s="462"/>
      <c r="OQR633" s="462"/>
      <c r="OQS633" s="462"/>
      <c r="OQT633" s="462"/>
      <c r="OQU633" s="462"/>
      <c r="OQV633" s="462"/>
      <c r="OQW633" s="462"/>
      <c r="OQX633" s="462"/>
      <c r="OQY633" s="462"/>
      <c r="OQZ633" s="462"/>
      <c r="ORA633" s="462"/>
      <c r="ORB633" s="462"/>
      <c r="ORC633" s="462"/>
      <c r="ORD633" s="462"/>
      <c r="ORE633" s="462"/>
      <c r="ORF633" s="462"/>
      <c r="ORG633" s="462"/>
      <c r="ORH633" s="462"/>
      <c r="ORI633" s="462"/>
      <c r="ORJ633" s="462"/>
      <c r="ORK633" s="462"/>
      <c r="ORL633" s="462"/>
      <c r="ORM633" s="462"/>
      <c r="ORN633" s="462"/>
      <c r="ORO633" s="462"/>
      <c r="ORP633" s="462"/>
      <c r="ORQ633" s="462"/>
      <c r="ORR633" s="462"/>
      <c r="ORS633" s="462"/>
      <c r="ORT633" s="462"/>
      <c r="ORU633" s="462"/>
      <c r="ORV633" s="462"/>
      <c r="ORW633" s="462"/>
      <c r="ORX633" s="462"/>
      <c r="ORY633" s="462"/>
      <c r="ORZ633" s="462"/>
      <c r="OSA633" s="462"/>
      <c r="OSB633" s="462"/>
      <c r="OSC633" s="462"/>
      <c r="OSD633" s="462"/>
      <c r="OSE633" s="462"/>
      <c r="OSF633" s="462"/>
      <c r="OSG633" s="462"/>
      <c r="OSH633" s="462"/>
      <c r="OSI633" s="462"/>
      <c r="OSJ633" s="462"/>
      <c r="OSK633" s="462"/>
      <c r="OSL633" s="462"/>
      <c r="OSM633" s="462"/>
      <c r="OSN633" s="462"/>
      <c r="OSO633" s="462"/>
      <c r="OSP633" s="462"/>
      <c r="OSQ633" s="462"/>
      <c r="OSR633" s="462"/>
      <c r="OSS633" s="462"/>
      <c r="OST633" s="462"/>
      <c r="OSU633" s="462"/>
      <c r="OSV633" s="462"/>
      <c r="OSW633" s="462"/>
      <c r="OSX633" s="462"/>
      <c r="OSY633" s="462"/>
      <c r="OSZ633" s="462"/>
      <c r="OTA633" s="462"/>
      <c r="OTB633" s="462"/>
      <c r="OTC633" s="462"/>
      <c r="OTD633" s="462"/>
      <c r="OTE633" s="462"/>
      <c r="OTF633" s="462"/>
      <c r="OTG633" s="462"/>
      <c r="OTH633" s="462"/>
      <c r="OTI633" s="462"/>
      <c r="OTJ633" s="462"/>
      <c r="OTK633" s="462"/>
      <c r="OTL633" s="462"/>
      <c r="OTM633" s="462"/>
      <c r="OTN633" s="462"/>
      <c r="OTO633" s="462"/>
      <c r="OTP633" s="462"/>
      <c r="OTQ633" s="462"/>
      <c r="OTR633" s="462"/>
      <c r="OTS633" s="462"/>
      <c r="OTT633" s="462"/>
      <c r="OTU633" s="462"/>
      <c r="OTV633" s="462"/>
      <c r="OTW633" s="462"/>
      <c r="OTX633" s="462"/>
      <c r="OTY633" s="462"/>
      <c r="OTZ633" s="462"/>
      <c r="OUA633" s="462"/>
      <c r="OUB633" s="462"/>
      <c r="OUC633" s="462"/>
      <c r="OUD633" s="462"/>
      <c r="OUE633" s="462"/>
      <c r="OUF633" s="462"/>
      <c r="OUG633" s="462"/>
      <c r="OUH633" s="462"/>
      <c r="OUI633" s="462"/>
      <c r="OUJ633" s="462"/>
      <c r="OUK633" s="462"/>
      <c r="OUL633" s="462"/>
      <c r="OUM633" s="462"/>
      <c r="OUN633" s="462"/>
      <c r="OUO633" s="462"/>
      <c r="OUP633" s="462"/>
      <c r="OUQ633" s="462"/>
      <c r="OUR633" s="462"/>
      <c r="OUS633" s="462"/>
      <c r="OUT633" s="462"/>
      <c r="OUU633" s="462"/>
      <c r="OUV633" s="462"/>
      <c r="OUW633" s="462"/>
      <c r="OUX633" s="462"/>
      <c r="OUY633" s="462"/>
      <c r="OUZ633" s="462"/>
      <c r="OVA633" s="462"/>
      <c r="OVB633" s="462"/>
      <c r="OVC633" s="462"/>
      <c r="OVD633" s="462"/>
      <c r="OVE633" s="462"/>
      <c r="OVF633" s="462"/>
      <c r="OVG633" s="462"/>
      <c r="OVH633" s="462"/>
      <c r="OVI633" s="462"/>
      <c r="OVJ633" s="462"/>
      <c r="OVK633" s="462"/>
      <c r="OVL633" s="462"/>
      <c r="OVM633" s="462"/>
      <c r="OVN633" s="462"/>
      <c r="OVO633" s="462"/>
      <c r="OVP633" s="462"/>
      <c r="OVQ633" s="462"/>
      <c r="OVR633" s="462"/>
      <c r="OVS633" s="462"/>
      <c r="OVT633" s="462"/>
      <c r="OVU633" s="462"/>
      <c r="OVV633" s="462"/>
      <c r="OVW633" s="462"/>
      <c r="OVX633" s="462"/>
      <c r="OVY633" s="462"/>
      <c r="OVZ633" s="462"/>
      <c r="OWA633" s="462"/>
      <c r="OWB633" s="462"/>
      <c r="OWC633" s="462"/>
      <c r="OWD633" s="462"/>
      <c r="OWE633" s="462"/>
      <c r="OWF633" s="462"/>
      <c r="OWG633" s="462"/>
      <c r="OWH633" s="462"/>
      <c r="OWI633" s="462"/>
      <c r="OWJ633" s="462"/>
      <c r="OWK633" s="462"/>
      <c r="OWL633" s="462"/>
      <c r="OWM633" s="462"/>
      <c r="OWN633" s="462"/>
      <c r="OWO633" s="462"/>
      <c r="OWP633" s="462"/>
      <c r="OWQ633" s="462"/>
      <c r="OWR633" s="462"/>
      <c r="OWS633" s="462"/>
      <c r="OWT633" s="462"/>
      <c r="OWU633" s="462"/>
      <c r="OWV633" s="462"/>
      <c r="OWW633" s="462"/>
      <c r="OWX633" s="462"/>
      <c r="OWY633" s="462"/>
      <c r="OWZ633" s="462"/>
      <c r="OXA633" s="462"/>
      <c r="OXB633" s="462"/>
      <c r="OXC633" s="462"/>
      <c r="OXD633" s="462"/>
      <c r="OXE633" s="462"/>
      <c r="OXF633" s="462"/>
      <c r="OXG633" s="462"/>
      <c r="OXH633" s="462"/>
      <c r="OXI633" s="462"/>
      <c r="OXJ633" s="462"/>
      <c r="OXK633" s="462"/>
      <c r="OXL633" s="462"/>
      <c r="OXM633" s="462"/>
      <c r="OXN633" s="462"/>
      <c r="OXO633" s="462"/>
      <c r="OXP633" s="462"/>
      <c r="OXQ633" s="462"/>
      <c r="OXR633" s="462"/>
      <c r="OXS633" s="462"/>
      <c r="OXT633" s="462"/>
      <c r="OXU633" s="462"/>
      <c r="OXV633" s="462"/>
      <c r="OXW633" s="462"/>
      <c r="OXX633" s="462"/>
      <c r="OXY633" s="462"/>
      <c r="OXZ633" s="462"/>
      <c r="OYA633" s="462"/>
      <c r="OYB633" s="462"/>
      <c r="OYC633" s="462"/>
      <c r="OYD633" s="462"/>
      <c r="OYE633" s="462"/>
      <c r="OYF633" s="462"/>
      <c r="OYG633" s="462"/>
      <c r="OYH633" s="462"/>
      <c r="OYI633" s="462"/>
      <c r="OYJ633" s="462"/>
      <c r="OYK633" s="462"/>
      <c r="OYL633" s="462"/>
      <c r="OYM633" s="462"/>
      <c r="OYN633" s="462"/>
      <c r="OYO633" s="462"/>
      <c r="OYP633" s="462"/>
      <c r="OYQ633" s="462"/>
      <c r="OYR633" s="462"/>
      <c r="OYS633" s="462"/>
      <c r="OYT633" s="462"/>
      <c r="OYU633" s="462"/>
      <c r="OYV633" s="462"/>
      <c r="OYW633" s="462"/>
      <c r="OYX633" s="462"/>
      <c r="OYY633" s="462"/>
      <c r="OYZ633" s="462"/>
      <c r="OZA633" s="462"/>
      <c r="OZB633" s="462"/>
      <c r="OZC633" s="462"/>
      <c r="OZD633" s="462"/>
      <c r="OZE633" s="462"/>
      <c r="OZF633" s="462"/>
      <c r="OZG633" s="462"/>
      <c r="OZH633" s="462"/>
      <c r="OZI633" s="462"/>
      <c r="OZJ633" s="462"/>
      <c r="OZK633" s="462"/>
      <c r="OZL633" s="462"/>
      <c r="OZM633" s="462"/>
      <c r="OZN633" s="462"/>
      <c r="OZO633" s="462"/>
      <c r="OZP633" s="462"/>
      <c r="OZQ633" s="462"/>
      <c r="OZR633" s="462"/>
      <c r="OZS633" s="462"/>
      <c r="OZT633" s="462"/>
      <c r="OZU633" s="462"/>
      <c r="OZV633" s="462"/>
      <c r="OZW633" s="462"/>
      <c r="OZX633" s="462"/>
      <c r="OZY633" s="462"/>
      <c r="OZZ633" s="462"/>
      <c r="PAA633" s="462"/>
      <c r="PAB633" s="462"/>
      <c r="PAC633" s="462"/>
      <c r="PAD633" s="462"/>
      <c r="PAE633" s="462"/>
      <c r="PAF633" s="462"/>
      <c r="PAG633" s="462"/>
      <c r="PAH633" s="462"/>
      <c r="PAI633" s="462"/>
      <c r="PAJ633" s="462"/>
      <c r="PAK633" s="462"/>
      <c r="PAL633" s="462"/>
      <c r="PAM633" s="462"/>
      <c r="PAN633" s="462"/>
      <c r="PAO633" s="462"/>
      <c r="PAP633" s="462"/>
      <c r="PAQ633" s="462"/>
      <c r="PAR633" s="462"/>
      <c r="PAS633" s="462"/>
      <c r="PAT633" s="462"/>
      <c r="PAU633" s="462"/>
      <c r="PAV633" s="462"/>
      <c r="PAW633" s="462"/>
      <c r="PAX633" s="462"/>
      <c r="PAY633" s="462"/>
      <c r="PAZ633" s="462"/>
      <c r="PBA633" s="462"/>
      <c r="PBB633" s="462"/>
      <c r="PBC633" s="462"/>
      <c r="PBD633" s="462"/>
      <c r="PBE633" s="462"/>
      <c r="PBF633" s="462"/>
      <c r="PBG633" s="462"/>
      <c r="PBH633" s="462"/>
      <c r="PBI633" s="462"/>
      <c r="PBJ633" s="462"/>
      <c r="PBK633" s="462"/>
      <c r="PBL633" s="462"/>
      <c r="PBM633" s="462"/>
      <c r="PBN633" s="462"/>
      <c r="PBO633" s="462"/>
      <c r="PBP633" s="462"/>
      <c r="PBQ633" s="462"/>
      <c r="PBR633" s="462"/>
      <c r="PBS633" s="462"/>
      <c r="PBT633" s="462"/>
      <c r="PBU633" s="462"/>
      <c r="PBV633" s="462"/>
      <c r="PBW633" s="462"/>
      <c r="PBX633" s="462"/>
      <c r="PBY633" s="462"/>
      <c r="PBZ633" s="462"/>
      <c r="PCA633" s="462"/>
      <c r="PCB633" s="462"/>
      <c r="PCC633" s="462"/>
      <c r="PCD633" s="462"/>
      <c r="PCE633" s="462"/>
      <c r="PCF633" s="462"/>
      <c r="PCG633" s="462"/>
      <c r="PCH633" s="462"/>
      <c r="PCI633" s="462"/>
      <c r="PCJ633" s="462"/>
      <c r="PCK633" s="462"/>
      <c r="PCL633" s="462"/>
      <c r="PCM633" s="462"/>
      <c r="PCN633" s="462"/>
      <c r="PCO633" s="462"/>
      <c r="PCP633" s="462"/>
      <c r="PCQ633" s="462"/>
      <c r="PCR633" s="462"/>
      <c r="PCS633" s="462"/>
      <c r="PCT633" s="462"/>
      <c r="PCU633" s="462"/>
      <c r="PCV633" s="462"/>
      <c r="PCW633" s="462"/>
      <c r="PCX633" s="462"/>
      <c r="PCY633" s="462"/>
      <c r="PCZ633" s="462"/>
      <c r="PDA633" s="462"/>
      <c r="PDB633" s="462"/>
      <c r="PDC633" s="462"/>
      <c r="PDD633" s="462"/>
      <c r="PDE633" s="462"/>
      <c r="PDF633" s="462"/>
      <c r="PDG633" s="462"/>
      <c r="PDH633" s="462"/>
      <c r="PDI633" s="462"/>
      <c r="PDJ633" s="462"/>
      <c r="PDK633" s="462"/>
      <c r="PDL633" s="462"/>
      <c r="PDM633" s="462"/>
      <c r="PDN633" s="462"/>
      <c r="PDO633" s="462"/>
      <c r="PDP633" s="462"/>
      <c r="PDQ633" s="462"/>
      <c r="PDR633" s="462"/>
      <c r="PDS633" s="462"/>
      <c r="PDT633" s="462"/>
      <c r="PDU633" s="462"/>
      <c r="PDV633" s="462"/>
      <c r="PDW633" s="462"/>
      <c r="PDX633" s="462"/>
      <c r="PDY633" s="462"/>
      <c r="PDZ633" s="462"/>
      <c r="PEA633" s="462"/>
      <c r="PEB633" s="462"/>
      <c r="PEC633" s="462"/>
      <c r="PED633" s="462"/>
      <c r="PEE633" s="462"/>
      <c r="PEF633" s="462"/>
      <c r="PEG633" s="462"/>
      <c r="PEH633" s="462"/>
      <c r="PEI633" s="462"/>
      <c r="PEJ633" s="462"/>
      <c r="PEK633" s="462"/>
      <c r="PEL633" s="462"/>
      <c r="PEM633" s="462"/>
      <c r="PEN633" s="462"/>
      <c r="PEO633" s="462"/>
      <c r="PEP633" s="462"/>
      <c r="PEQ633" s="462"/>
      <c r="PER633" s="462"/>
      <c r="PES633" s="462"/>
      <c r="PET633" s="462"/>
      <c r="PEU633" s="462"/>
      <c r="PEV633" s="462"/>
      <c r="PEW633" s="462"/>
      <c r="PEX633" s="462"/>
      <c r="PEY633" s="462"/>
      <c r="PEZ633" s="462"/>
      <c r="PFA633" s="462"/>
      <c r="PFB633" s="462"/>
      <c r="PFC633" s="462"/>
      <c r="PFD633" s="462"/>
      <c r="PFE633" s="462"/>
      <c r="PFF633" s="462"/>
      <c r="PFG633" s="462"/>
      <c r="PFH633" s="462"/>
      <c r="PFI633" s="462"/>
      <c r="PFJ633" s="462"/>
      <c r="PFK633" s="462"/>
      <c r="PFL633" s="462"/>
      <c r="PFM633" s="462"/>
      <c r="PFN633" s="462"/>
      <c r="PFO633" s="462"/>
      <c r="PFP633" s="462"/>
      <c r="PFQ633" s="462"/>
      <c r="PFR633" s="462"/>
      <c r="PFS633" s="462"/>
      <c r="PFT633" s="462"/>
      <c r="PFU633" s="462"/>
      <c r="PFV633" s="462"/>
      <c r="PFW633" s="462"/>
      <c r="PFX633" s="462"/>
      <c r="PFY633" s="462"/>
      <c r="PFZ633" s="462"/>
      <c r="PGA633" s="462"/>
      <c r="PGB633" s="462"/>
      <c r="PGC633" s="462"/>
      <c r="PGD633" s="462"/>
      <c r="PGE633" s="462"/>
      <c r="PGF633" s="462"/>
      <c r="PGG633" s="462"/>
      <c r="PGH633" s="462"/>
      <c r="PGI633" s="462"/>
      <c r="PGJ633" s="462"/>
      <c r="PGK633" s="462"/>
      <c r="PGL633" s="462"/>
      <c r="PGM633" s="462"/>
      <c r="PGN633" s="462"/>
      <c r="PGO633" s="462"/>
      <c r="PGP633" s="462"/>
      <c r="PGQ633" s="462"/>
      <c r="PGR633" s="462"/>
      <c r="PGS633" s="462"/>
      <c r="PGT633" s="462"/>
      <c r="PGU633" s="462"/>
      <c r="PGV633" s="462"/>
      <c r="PGW633" s="462"/>
      <c r="PGX633" s="462"/>
      <c r="PGY633" s="462"/>
      <c r="PGZ633" s="462"/>
      <c r="PHA633" s="462"/>
      <c r="PHB633" s="462"/>
      <c r="PHC633" s="462"/>
      <c r="PHD633" s="462"/>
      <c r="PHE633" s="462"/>
      <c r="PHF633" s="462"/>
      <c r="PHG633" s="462"/>
      <c r="PHH633" s="462"/>
      <c r="PHI633" s="462"/>
      <c r="PHJ633" s="462"/>
      <c r="PHK633" s="462"/>
      <c r="PHL633" s="462"/>
      <c r="PHM633" s="462"/>
      <c r="PHN633" s="462"/>
      <c r="PHO633" s="462"/>
      <c r="PHP633" s="462"/>
      <c r="PHQ633" s="462"/>
      <c r="PHR633" s="462"/>
      <c r="PHS633" s="462"/>
      <c r="PHT633" s="462"/>
      <c r="PHU633" s="462"/>
      <c r="PHV633" s="462"/>
      <c r="PHW633" s="462"/>
      <c r="PHX633" s="462"/>
      <c r="PHY633" s="462"/>
      <c r="PHZ633" s="462"/>
      <c r="PIA633" s="462"/>
      <c r="PIB633" s="462"/>
      <c r="PIC633" s="462"/>
      <c r="PID633" s="462"/>
      <c r="PIE633" s="462"/>
      <c r="PIF633" s="462"/>
      <c r="PIG633" s="462"/>
      <c r="PIH633" s="462"/>
      <c r="PII633" s="462"/>
      <c r="PIJ633" s="462"/>
      <c r="PIK633" s="462"/>
      <c r="PIL633" s="462"/>
      <c r="PIM633" s="462"/>
      <c r="PIN633" s="462"/>
      <c r="PIO633" s="462"/>
      <c r="PIP633" s="462"/>
      <c r="PIQ633" s="462"/>
      <c r="PIR633" s="462"/>
      <c r="PIS633" s="462"/>
      <c r="PIT633" s="462"/>
      <c r="PIU633" s="462"/>
      <c r="PIV633" s="462"/>
      <c r="PIW633" s="462"/>
      <c r="PIX633" s="462"/>
      <c r="PIY633" s="462"/>
      <c r="PIZ633" s="462"/>
      <c r="PJA633" s="462"/>
      <c r="PJB633" s="462"/>
      <c r="PJC633" s="462"/>
      <c r="PJD633" s="462"/>
      <c r="PJE633" s="462"/>
      <c r="PJF633" s="462"/>
      <c r="PJG633" s="462"/>
      <c r="PJH633" s="462"/>
      <c r="PJI633" s="462"/>
      <c r="PJJ633" s="462"/>
      <c r="PJK633" s="462"/>
      <c r="PJL633" s="462"/>
      <c r="PJM633" s="462"/>
      <c r="PJN633" s="462"/>
      <c r="PJO633" s="462"/>
      <c r="PJP633" s="462"/>
      <c r="PJQ633" s="462"/>
      <c r="PJR633" s="462"/>
      <c r="PJS633" s="462"/>
      <c r="PJT633" s="462"/>
      <c r="PJU633" s="462"/>
      <c r="PJV633" s="462"/>
      <c r="PJW633" s="462"/>
      <c r="PJX633" s="462"/>
      <c r="PJY633" s="462"/>
      <c r="PJZ633" s="462"/>
      <c r="PKA633" s="462"/>
      <c r="PKB633" s="462"/>
      <c r="PKC633" s="462"/>
      <c r="PKD633" s="462"/>
      <c r="PKE633" s="462"/>
      <c r="PKF633" s="462"/>
      <c r="PKG633" s="462"/>
      <c r="PKH633" s="462"/>
      <c r="PKI633" s="462"/>
      <c r="PKJ633" s="462"/>
      <c r="PKK633" s="462"/>
      <c r="PKL633" s="462"/>
      <c r="PKM633" s="462"/>
      <c r="PKN633" s="462"/>
      <c r="PKO633" s="462"/>
      <c r="PKP633" s="462"/>
      <c r="PKQ633" s="462"/>
      <c r="PKR633" s="462"/>
      <c r="PKS633" s="462"/>
      <c r="PKT633" s="462"/>
      <c r="PKU633" s="462"/>
      <c r="PKV633" s="462"/>
      <c r="PKW633" s="462"/>
      <c r="PKX633" s="462"/>
      <c r="PKY633" s="462"/>
      <c r="PKZ633" s="462"/>
      <c r="PLA633" s="462"/>
      <c r="PLB633" s="462"/>
      <c r="PLC633" s="462"/>
      <c r="PLD633" s="462"/>
      <c r="PLE633" s="462"/>
      <c r="PLF633" s="462"/>
      <c r="PLG633" s="462"/>
      <c r="PLH633" s="462"/>
      <c r="PLI633" s="462"/>
      <c r="PLJ633" s="462"/>
      <c r="PLK633" s="462"/>
      <c r="PLL633" s="462"/>
      <c r="PLM633" s="462"/>
      <c r="PLN633" s="462"/>
      <c r="PLO633" s="462"/>
      <c r="PLP633" s="462"/>
      <c r="PLQ633" s="462"/>
      <c r="PLR633" s="462"/>
      <c r="PLS633" s="462"/>
      <c r="PLT633" s="462"/>
      <c r="PLU633" s="462"/>
      <c r="PLV633" s="462"/>
      <c r="PLW633" s="462"/>
      <c r="PLX633" s="462"/>
      <c r="PLY633" s="462"/>
      <c r="PLZ633" s="462"/>
      <c r="PMA633" s="462"/>
      <c r="PMB633" s="462"/>
      <c r="PMC633" s="462"/>
      <c r="PMD633" s="462"/>
      <c r="PME633" s="462"/>
      <c r="PMF633" s="462"/>
      <c r="PMG633" s="462"/>
      <c r="PMH633" s="462"/>
      <c r="PMI633" s="462"/>
      <c r="PMJ633" s="462"/>
      <c r="PMK633" s="462"/>
      <c r="PML633" s="462"/>
      <c r="PMM633" s="462"/>
      <c r="PMN633" s="462"/>
      <c r="PMO633" s="462"/>
      <c r="PMP633" s="462"/>
      <c r="PMQ633" s="462"/>
      <c r="PMR633" s="462"/>
      <c r="PMS633" s="462"/>
      <c r="PMT633" s="462"/>
      <c r="PMU633" s="462"/>
      <c r="PMV633" s="462"/>
      <c r="PMW633" s="462"/>
      <c r="PMX633" s="462"/>
      <c r="PMY633" s="462"/>
      <c r="PMZ633" s="462"/>
      <c r="PNA633" s="462"/>
      <c r="PNB633" s="462"/>
      <c r="PNC633" s="462"/>
      <c r="PND633" s="462"/>
      <c r="PNE633" s="462"/>
      <c r="PNF633" s="462"/>
      <c r="PNG633" s="462"/>
      <c r="PNH633" s="462"/>
      <c r="PNI633" s="462"/>
      <c r="PNJ633" s="462"/>
      <c r="PNK633" s="462"/>
      <c r="PNL633" s="462"/>
      <c r="PNM633" s="462"/>
      <c r="PNN633" s="462"/>
      <c r="PNO633" s="462"/>
      <c r="PNP633" s="462"/>
      <c r="PNQ633" s="462"/>
      <c r="PNR633" s="462"/>
      <c r="PNS633" s="462"/>
      <c r="PNT633" s="462"/>
      <c r="PNU633" s="462"/>
      <c r="PNV633" s="462"/>
      <c r="PNW633" s="462"/>
      <c r="PNX633" s="462"/>
      <c r="PNY633" s="462"/>
      <c r="PNZ633" s="462"/>
      <c r="POA633" s="462"/>
      <c r="POB633" s="462"/>
      <c r="POC633" s="462"/>
      <c r="POD633" s="462"/>
      <c r="POE633" s="462"/>
      <c r="POF633" s="462"/>
      <c r="POG633" s="462"/>
      <c r="POH633" s="462"/>
      <c r="POI633" s="462"/>
      <c r="POJ633" s="462"/>
      <c r="POK633" s="462"/>
      <c r="POL633" s="462"/>
      <c r="POM633" s="462"/>
      <c r="PON633" s="462"/>
      <c r="POO633" s="462"/>
      <c r="POP633" s="462"/>
      <c r="POQ633" s="462"/>
      <c r="POR633" s="462"/>
      <c r="POS633" s="462"/>
      <c r="POT633" s="462"/>
      <c r="POU633" s="462"/>
      <c r="POV633" s="462"/>
      <c r="POW633" s="462"/>
      <c r="POX633" s="462"/>
      <c r="POY633" s="462"/>
      <c r="POZ633" s="462"/>
      <c r="PPA633" s="462"/>
      <c r="PPB633" s="462"/>
      <c r="PPC633" s="462"/>
      <c r="PPD633" s="462"/>
      <c r="PPE633" s="462"/>
      <c r="PPF633" s="462"/>
      <c r="PPG633" s="462"/>
      <c r="PPH633" s="462"/>
      <c r="PPI633" s="462"/>
      <c r="PPJ633" s="462"/>
      <c r="PPK633" s="462"/>
      <c r="PPL633" s="462"/>
      <c r="PPM633" s="462"/>
      <c r="PPN633" s="462"/>
      <c r="PPO633" s="462"/>
      <c r="PPP633" s="462"/>
      <c r="PPQ633" s="462"/>
      <c r="PPR633" s="462"/>
      <c r="PPS633" s="462"/>
      <c r="PPT633" s="462"/>
      <c r="PPU633" s="462"/>
      <c r="PPV633" s="462"/>
      <c r="PPW633" s="462"/>
      <c r="PPX633" s="462"/>
      <c r="PPY633" s="462"/>
      <c r="PPZ633" s="462"/>
      <c r="PQA633" s="462"/>
      <c r="PQB633" s="462"/>
      <c r="PQC633" s="462"/>
      <c r="PQD633" s="462"/>
      <c r="PQE633" s="462"/>
      <c r="PQF633" s="462"/>
      <c r="PQG633" s="462"/>
      <c r="PQH633" s="462"/>
      <c r="PQI633" s="462"/>
      <c r="PQJ633" s="462"/>
      <c r="PQK633" s="462"/>
      <c r="PQL633" s="462"/>
      <c r="PQM633" s="462"/>
      <c r="PQN633" s="462"/>
      <c r="PQO633" s="462"/>
      <c r="PQP633" s="462"/>
      <c r="PQQ633" s="462"/>
      <c r="PQR633" s="462"/>
      <c r="PQS633" s="462"/>
      <c r="PQT633" s="462"/>
      <c r="PQU633" s="462"/>
      <c r="PQV633" s="462"/>
      <c r="PQW633" s="462"/>
      <c r="PQX633" s="462"/>
      <c r="PQY633" s="462"/>
      <c r="PQZ633" s="462"/>
      <c r="PRA633" s="462"/>
      <c r="PRB633" s="462"/>
      <c r="PRC633" s="462"/>
      <c r="PRD633" s="462"/>
      <c r="PRE633" s="462"/>
      <c r="PRF633" s="462"/>
      <c r="PRG633" s="462"/>
      <c r="PRH633" s="462"/>
      <c r="PRI633" s="462"/>
      <c r="PRJ633" s="462"/>
      <c r="PRK633" s="462"/>
      <c r="PRL633" s="462"/>
      <c r="PRM633" s="462"/>
      <c r="PRN633" s="462"/>
      <c r="PRO633" s="462"/>
      <c r="PRP633" s="462"/>
      <c r="PRQ633" s="462"/>
      <c r="PRR633" s="462"/>
      <c r="PRS633" s="462"/>
      <c r="PRT633" s="462"/>
      <c r="PRU633" s="462"/>
      <c r="PRV633" s="462"/>
      <c r="PRW633" s="462"/>
      <c r="PRX633" s="462"/>
      <c r="PRY633" s="462"/>
      <c r="PRZ633" s="462"/>
      <c r="PSA633" s="462"/>
      <c r="PSB633" s="462"/>
      <c r="PSC633" s="462"/>
      <c r="PSD633" s="462"/>
      <c r="PSE633" s="462"/>
      <c r="PSF633" s="462"/>
      <c r="PSG633" s="462"/>
      <c r="PSH633" s="462"/>
      <c r="PSI633" s="462"/>
      <c r="PSJ633" s="462"/>
      <c r="PSK633" s="462"/>
      <c r="PSL633" s="462"/>
      <c r="PSM633" s="462"/>
      <c r="PSN633" s="462"/>
      <c r="PSO633" s="462"/>
      <c r="PSP633" s="462"/>
      <c r="PSQ633" s="462"/>
      <c r="PSR633" s="462"/>
      <c r="PSS633" s="462"/>
      <c r="PST633" s="462"/>
      <c r="PSU633" s="462"/>
      <c r="PSV633" s="462"/>
      <c r="PSW633" s="462"/>
      <c r="PSX633" s="462"/>
      <c r="PSY633" s="462"/>
      <c r="PSZ633" s="462"/>
      <c r="PTA633" s="462"/>
      <c r="PTB633" s="462"/>
      <c r="PTC633" s="462"/>
      <c r="PTD633" s="462"/>
      <c r="PTE633" s="462"/>
      <c r="PTF633" s="462"/>
      <c r="PTG633" s="462"/>
      <c r="PTH633" s="462"/>
      <c r="PTI633" s="462"/>
      <c r="PTJ633" s="462"/>
      <c r="PTK633" s="462"/>
      <c r="PTL633" s="462"/>
      <c r="PTM633" s="462"/>
      <c r="PTN633" s="462"/>
      <c r="PTO633" s="462"/>
      <c r="PTP633" s="462"/>
      <c r="PTQ633" s="462"/>
      <c r="PTR633" s="462"/>
      <c r="PTS633" s="462"/>
      <c r="PTT633" s="462"/>
      <c r="PTU633" s="462"/>
      <c r="PTV633" s="462"/>
      <c r="PTW633" s="462"/>
      <c r="PTX633" s="462"/>
      <c r="PTY633" s="462"/>
      <c r="PTZ633" s="462"/>
      <c r="PUA633" s="462"/>
      <c r="PUB633" s="462"/>
      <c r="PUC633" s="462"/>
      <c r="PUD633" s="462"/>
      <c r="PUE633" s="462"/>
      <c r="PUF633" s="462"/>
      <c r="PUG633" s="462"/>
      <c r="PUH633" s="462"/>
      <c r="PUI633" s="462"/>
      <c r="PUJ633" s="462"/>
      <c r="PUK633" s="462"/>
      <c r="PUL633" s="462"/>
      <c r="PUM633" s="462"/>
      <c r="PUN633" s="462"/>
      <c r="PUO633" s="462"/>
      <c r="PUP633" s="462"/>
      <c r="PUQ633" s="462"/>
      <c r="PUR633" s="462"/>
      <c r="PUS633" s="462"/>
      <c r="PUT633" s="462"/>
      <c r="PUU633" s="462"/>
      <c r="PUV633" s="462"/>
      <c r="PUW633" s="462"/>
      <c r="PUX633" s="462"/>
      <c r="PUY633" s="462"/>
      <c r="PUZ633" s="462"/>
      <c r="PVA633" s="462"/>
      <c r="PVB633" s="462"/>
      <c r="PVC633" s="462"/>
      <c r="PVD633" s="462"/>
      <c r="PVE633" s="462"/>
      <c r="PVF633" s="462"/>
      <c r="PVG633" s="462"/>
      <c r="PVH633" s="462"/>
      <c r="PVI633" s="462"/>
      <c r="PVJ633" s="462"/>
      <c r="PVK633" s="462"/>
      <c r="PVL633" s="462"/>
      <c r="PVM633" s="462"/>
      <c r="PVN633" s="462"/>
      <c r="PVO633" s="462"/>
      <c r="PVP633" s="462"/>
      <c r="PVQ633" s="462"/>
      <c r="PVR633" s="462"/>
      <c r="PVS633" s="462"/>
      <c r="PVT633" s="462"/>
      <c r="PVU633" s="462"/>
      <c r="PVV633" s="462"/>
      <c r="PVW633" s="462"/>
      <c r="PVX633" s="462"/>
      <c r="PVY633" s="462"/>
      <c r="PVZ633" s="462"/>
      <c r="PWA633" s="462"/>
      <c r="PWB633" s="462"/>
      <c r="PWC633" s="462"/>
      <c r="PWD633" s="462"/>
      <c r="PWE633" s="462"/>
      <c r="PWF633" s="462"/>
      <c r="PWG633" s="462"/>
      <c r="PWH633" s="462"/>
      <c r="PWI633" s="462"/>
      <c r="PWJ633" s="462"/>
      <c r="PWK633" s="462"/>
      <c r="PWL633" s="462"/>
      <c r="PWM633" s="462"/>
      <c r="PWN633" s="462"/>
      <c r="PWO633" s="462"/>
      <c r="PWP633" s="462"/>
      <c r="PWQ633" s="462"/>
      <c r="PWR633" s="462"/>
      <c r="PWS633" s="462"/>
      <c r="PWT633" s="462"/>
      <c r="PWU633" s="462"/>
      <c r="PWV633" s="462"/>
      <c r="PWW633" s="462"/>
      <c r="PWX633" s="462"/>
      <c r="PWY633" s="462"/>
      <c r="PWZ633" s="462"/>
      <c r="PXA633" s="462"/>
      <c r="PXB633" s="462"/>
      <c r="PXC633" s="462"/>
      <c r="PXD633" s="462"/>
      <c r="PXE633" s="462"/>
      <c r="PXF633" s="462"/>
      <c r="PXG633" s="462"/>
      <c r="PXH633" s="462"/>
      <c r="PXI633" s="462"/>
      <c r="PXJ633" s="462"/>
      <c r="PXK633" s="462"/>
      <c r="PXL633" s="462"/>
      <c r="PXM633" s="462"/>
      <c r="PXN633" s="462"/>
      <c r="PXO633" s="462"/>
      <c r="PXP633" s="462"/>
      <c r="PXQ633" s="462"/>
      <c r="PXR633" s="462"/>
      <c r="PXS633" s="462"/>
      <c r="PXT633" s="462"/>
      <c r="PXU633" s="462"/>
      <c r="PXV633" s="462"/>
      <c r="PXW633" s="462"/>
      <c r="PXX633" s="462"/>
      <c r="PXY633" s="462"/>
      <c r="PXZ633" s="462"/>
      <c r="PYA633" s="462"/>
      <c r="PYB633" s="462"/>
      <c r="PYC633" s="462"/>
      <c r="PYD633" s="462"/>
      <c r="PYE633" s="462"/>
      <c r="PYF633" s="462"/>
      <c r="PYG633" s="462"/>
      <c r="PYH633" s="462"/>
      <c r="PYI633" s="462"/>
      <c r="PYJ633" s="462"/>
      <c r="PYK633" s="462"/>
      <c r="PYL633" s="462"/>
      <c r="PYM633" s="462"/>
      <c r="PYN633" s="462"/>
      <c r="PYO633" s="462"/>
      <c r="PYP633" s="462"/>
      <c r="PYQ633" s="462"/>
      <c r="PYR633" s="462"/>
      <c r="PYS633" s="462"/>
      <c r="PYT633" s="462"/>
      <c r="PYU633" s="462"/>
      <c r="PYV633" s="462"/>
      <c r="PYW633" s="462"/>
      <c r="PYX633" s="462"/>
      <c r="PYY633" s="462"/>
      <c r="PYZ633" s="462"/>
      <c r="PZA633" s="462"/>
      <c r="PZB633" s="462"/>
      <c r="PZC633" s="462"/>
      <c r="PZD633" s="462"/>
      <c r="PZE633" s="462"/>
      <c r="PZF633" s="462"/>
      <c r="PZG633" s="462"/>
      <c r="PZH633" s="462"/>
      <c r="PZI633" s="462"/>
      <c r="PZJ633" s="462"/>
      <c r="PZK633" s="462"/>
      <c r="PZL633" s="462"/>
      <c r="PZM633" s="462"/>
      <c r="PZN633" s="462"/>
      <c r="PZO633" s="462"/>
      <c r="PZP633" s="462"/>
      <c r="PZQ633" s="462"/>
      <c r="PZR633" s="462"/>
      <c r="PZS633" s="462"/>
      <c r="PZT633" s="462"/>
      <c r="PZU633" s="462"/>
      <c r="PZV633" s="462"/>
      <c r="PZW633" s="462"/>
      <c r="PZX633" s="462"/>
      <c r="PZY633" s="462"/>
      <c r="PZZ633" s="462"/>
      <c r="QAA633" s="462"/>
      <c r="QAB633" s="462"/>
      <c r="QAC633" s="462"/>
      <c r="QAD633" s="462"/>
      <c r="QAE633" s="462"/>
      <c r="QAF633" s="462"/>
      <c r="QAG633" s="462"/>
      <c r="QAH633" s="462"/>
      <c r="QAI633" s="462"/>
      <c r="QAJ633" s="462"/>
      <c r="QAK633" s="462"/>
      <c r="QAL633" s="462"/>
      <c r="QAM633" s="462"/>
      <c r="QAN633" s="462"/>
      <c r="QAO633" s="462"/>
      <c r="QAP633" s="462"/>
      <c r="QAQ633" s="462"/>
      <c r="QAR633" s="462"/>
      <c r="QAS633" s="462"/>
      <c r="QAT633" s="462"/>
      <c r="QAU633" s="462"/>
      <c r="QAV633" s="462"/>
      <c r="QAW633" s="462"/>
      <c r="QAX633" s="462"/>
      <c r="QAY633" s="462"/>
      <c r="QAZ633" s="462"/>
      <c r="QBA633" s="462"/>
      <c r="QBB633" s="462"/>
      <c r="QBC633" s="462"/>
      <c r="QBD633" s="462"/>
      <c r="QBE633" s="462"/>
      <c r="QBF633" s="462"/>
      <c r="QBG633" s="462"/>
      <c r="QBH633" s="462"/>
      <c r="QBI633" s="462"/>
      <c r="QBJ633" s="462"/>
      <c r="QBK633" s="462"/>
      <c r="QBL633" s="462"/>
      <c r="QBM633" s="462"/>
      <c r="QBN633" s="462"/>
      <c r="QBO633" s="462"/>
      <c r="QBP633" s="462"/>
      <c r="QBQ633" s="462"/>
      <c r="QBR633" s="462"/>
      <c r="QBS633" s="462"/>
      <c r="QBT633" s="462"/>
      <c r="QBU633" s="462"/>
      <c r="QBV633" s="462"/>
      <c r="QBW633" s="462"/>
      <c r="QBX633" s="462"/>
      <c r="QBY633" s="462"/>
      <c r="QBZ633" s="462"/>
      <c r="QCA633" s="462"/>
      <c r="QCB633" s="462"/>
      <c r="QCC633" s="462"/>
      <c r="QCD633" s="462"/>
      <c r="QCE633" s="462"/>
      <c r="QCF633" s="462"/>
      <c r="QCG633" s="462"/>
      <c r="QCH633" s="462"/>
      <c r="QCI633" s="462"/>
      <c r="QCJ633" s="462"/>
      <c r="QCK633" s="462"/>
      <c r="QCL633" s="462"/>
      <c r="QCM633" s="462"/>
      <c r="QCN633" s="462"/>
      <c r="QCO633" s="462"/>
      <c r="QCP633" s="462"/>
      <c r="QCQ633" s="462"/>
      <c r="QCR633" s="462"/>
      <c r="QCS633" s="462"/>
      <c r="QCT633" s="462"/>
      <c r="QCU633" s="462"/>
      <c r="QCV633" s="462"/>
      <c r="QCW633" s="462"/>
      <c r="QCX633" s="462"/>
      <c r="QCY633" s="462"/>
      <c r="QCZ633" s="462"/>
      <c r="QDA633" s="462"/>
      <c r="QDB633" s="462"/>
      <c r="QDC633" s="462"/>
      <c r="QDD633" s="462"/>
      <c r="QDE633" s="462"/>
      <c r="QDF633" s="462"/>
      <c r="QDG633" s="462"/>
      <c r="QDH633" s="462"/>
      <c r="QDI633" s="462"/>
      <c r="QDJ633" s="462"/>
      <c r="QDK633" s="462"/>
      <c r="QDL633" s="462"/>
      <c r="QDM633" s="462"/>
      <c r="QDN633" s="462"/>
      <c r="QDO633" s="462"/>
      <c r="QDP633" s="462"/>
      <c r="QDQ633" s="462"/>
      <c r="QDR633" s="462"/>
      <c r="QDS633" s="462"/>
      <c r="QDT633" s="462"/>
      <c r="QDU633" s="462"/>
      <c r="QDV633" s="462"/>
      <c r="QDW633" s="462"/>
      <c r="QDX633" s="462"/>
      <c r="QDY633" s="462"/>
      <c r="QDZ633" s="462"/>
      <c r="QEA633" s="462"/>
      <c r="QEB633" s="462"/>
      <c r="QEC633" s="462"/>
      <c r="QED633" s="462"/>
      <c r="QEE633" s="462"/>
      <c r="QEF633" s="462"/>
      <c r="QEG633" s="462"/>
      <c r="QEH633" s="462"/>
      <c r="QEI633" s="462"/>
      <c r="QEJ633" s="462"/>
      <c r="QEK633" s="462"/>
      <c r="QEL633" s="462"/>
      <c r="QEM633" s="462"/>
      <c r="QEN633" s="462"/>
      <c r="QEO633" s="462"/>
      <c r="QEP633" s="462"/>
      <c r="QEQ633" s="462"/>
      <c r="QER633" s="462"/>
      <c r="QES633" s="462"/>
      <c r="QET633" s="462"/>
      <c r="QEU633" s="462"/>
      <c r="QEV633" s="462"/>
      <c r="QEW633" s="462"/>
      <c r="QEX633" s="462"/>
      <c r="QEY633" s="462"/>
      <c r="QEZ633" s="462"/>
      <c r="QFA633" s="462"/>
      <c r="QFB633" s="462"/>
      <c r="QFC633" s="462"/>
      <c r="QFD633" s="462"/>
      <c r="QFE633" s="462"/>
      <c r="QFF633" s="462"/>
      <c r="QFG633" s="462"/>
      <c r="QFH633" s="462"/>
      <c r="QFI633" s="462"/>
      <c r="QFJ633" s="462"/>
      <c r="QFK633" s="462"/>
      <c r="QFL633" s="462"/>
      <c r="QFM633" s="462"/>
      <c r="QFN633" s="462"/>
      <c r="QFO633" s="462"/>
      <c r="QFP633" s="462"/>
      <c r="QFQ633" s="462"/>
      <c r="QFR633" s="462"/>
      <c r="QFS633" s="462"/>
      <c r="QFT633" s="462"/>
      <c r="QFU633" s="462"/>
      <c r="QFV633" s="462"/>
      <c r="QFW633" s="462"/>
      <c r="QFX633" s="462"/>
      <c r="QFY633" s="462"/>
      <c r="QFZ633" s="462"/>
      <c r="QGA633" s="462"/>
      <c r="QGB633" s="462"/>
      <c r="QGC633" s="462"/>
      <c r="QGD633" s="462"/>
      <c r="QGE633" s="462"/>
      <c r="QGF633" s="462"/>
      <c r="QGG633" s="462"/>
      <c r="QGH633" s="462"/>
      <c r="QGI633" s="462"/>
      <c r="QGJ633" s="462"/>
      <c r="QGK633" s="462"/>
      <c r="QGL633" s="462"/>
      <c r="QGM633" s="462"/>
      <c r="QGN633" s="462"/>
      <c r="QGO633" s="462"/>
      <c r="QGP633" s="462"/>
      <c r="QGQ633" s="462"/>
      <c r="QGR633" s="462"/>
      <c r="QGS633" s="462"/>
      <c r="QGT633" s="462"/>
      <c r="QGU633" s="462"/>
      <c r="QGV633" s="462"/>
      <c r="QGW633" s="462"/>
      <c r="QGX633" s="462"/>
      <c r="QGY633" s="462"/>
      <c r="QGZ633" s="462"/>
      <c r="QHA633" s="462"/>
      <c r="QHB633" s="462"/>
      <c r="QHC633" s="462"/>
      <c r="QHD633" s="462"/>
      <c r="QHE633" s="462"/>
      <c r="QHF633" s="462"/>
      <c r="QHG633" s="462"/>
      <c r="QHH633" s="462"/>
      <c r="QHI633" s="462"/>
      <c r="QHJ633" s="462"/>
      <c r="QHK633" s="462"/>
      <c r="QHL633" s="462"/>
      <c r="QHM633" s="462"/>
      <c r="QHN633" s="462"/>
      <c r="QHO633" s="462"/>
      <c r="QHP633" s="462"/>
      <c r="QHQ633" s="462"/>
      <c r="QHR633" s="462"/>
      <c r="QHS633" s="462"/>
      <c r="QHT633" s="462"/>
      <c r="QHU633" s="462"/>
      <c r="QHV633" s="462"/>
      <c r="QHW633" s="462"/>
      <c r="QHX633" s="462"/>
      <c r="QHY633" s="462"/>
      <c r="QHZ633" s="462"/>
      <c r="QIA633" s="462"/>
      <c r="QIB633" s="462"/>
      <c r="QIC633" s="462"/>
      <c r="QID633" s="462"/>
      <c r="QIE633" s="462"/>
      <c r="QIF633" s="462"/>
      <c r="QIG633" s="462"/>
      <c r="QIH633" s="462"/>
      <c r="QII633" s="462"/>
      <c r="QIJ633" s="462"/>
      <c r="QIK633" s="462"/>
      <c r="QIL633" s="462"/>
      <c r="QIM633" s="462"/>
      <c r="QIN633" s="462"/>
      <c r="QIO633" s="462"/>
      <c r="QIP633" s="462"/>
      <c r="QIQ633" s="462"/>
      <c r="QIR633" s="462"/>
      <c r="QIS633" s="462"/>
      <c r="QIT633" s="462"/>
      <c r="QIU633" s="462"/>
      <c r="QIV633" s="462"/>
      <c r="QIW633" s="462"/>
      <c r="QIX633" s="462"/>
      <c r="QIY633" s="462"/>
      <c r="QIZ633" s="462"/>
      <c r="QJA633" s="462"/>
      <c r="QJB633" s="462"/>
      <c r="QJC633" s="462"/>
      <c r="QJD633" s="462"/>
      <c r="QJE633" s="462"/>
      <c r="QJF633" s="462"/>
      <c r="QJG633" s="462"/>
      <c r="QJH633" s="462"/>
      <c r="QJI633" s="462"/>
      <c r="QJJ633" s="462"/>
      <c r="QJK633" s="462"/>
      <c r="QJL633" s="462"/>
      <c r="QJM633" s="462"/>
      <c r="QJN633" s="462"/>
      <c r="QJO633" s="462"/>
      <c r="QJP633" s="462"/>
      <c r="QJQ633" s="462"/>
      <c r="QJR633" s="462"/>
      <c r="QJS633" s="462"/>
      <c r="QJT633" s="462"/>
      <c r="QJU633" s="462"/>
      <c r="QJV633" s="462"/>
      <c r="QJW633" s="462"/>
      <c r="QJX633" s="462"/>
      <c r="QJY633" s="462"/>
      <c r="QJZ633" s="462"/>
      <c r="QKA633" s="462"/>
      <c r="QKB633" s="462"/>
      <c r="QKC633" s="462"/>
      <c r="QKD633" s="462"/>
      <c r="QKE633" s="462"/>
      <c r="QKF633" s="462"/>
      <c r="QKG633" s="462"/>
      <c r="QKH633" s="462"/>
      <c r="QKI633" s="462"/>
      <c r="QKJ633" s="462"/>
      <c r="QKK633" s="462"/>
      <c r="QKL633" s="462"/>
      <c r="QKM633" s="462"/>
      <c r="QKN633" s="462"/>
      <c r="QKO633" s="462"/>
      <c r="QKP633" s="462"/>
      <c r="QKQ633" s="462"/>
      <c r="QKR633" s="462"/>
      <c r="QKS633" s="462"/>
      <c r="QKT633" s="462"/>
      <c r="QKU633" s="462"/>
      <c r="QKV633" s="462"/>
      <c r="QKW633" s="462"/>
      <c r="QKX633" s="462"/>
      <c r="QKY633" s="462"/>
      <c r="QKZ633" s="462"/>
      <c r="QLA633" s="462"/>
      <c r="QLB633" s="462"/>
      <c r="QLC633" s="462"/>
      <c r="QLD633" s="462"/>
      <c r="QLE633" s="462"/>
      <c r="QLF633" s="462"/>
      <c r="QLG633" s="462"/>
      <c r="QLH633" s="462"/>
      <c r="QLI633" s="462"/>
      <c r="QLJ633" s="462"/>
      <c r="QLK633" s="462"/>
      <c r="QLL633" s="462"/>
      <c r="QLM633" s="462"/>
      <c r="QLN633" s="462"/>
      <c r="QLO633" s="462"/>
      <c r="QLP633" s="462"/>
      <c r="QLQ633" s="462"/>
      <c r="QLR633" s="462"/>
      <c r="QLS633" s="462"/>
      <c r="QLT633" s="462"/>
      <c r="QLU633" s="462"/>
      <c r="QLV633" s="462"/>
      <c r="QLW633" s="462"/>
      <c r="QLX633" s="462"/>
      <c r="QLY633" s="462"/>
      <c r="QLZ633" s="462"/>
      <c r="QMA633" s="462"/>
      <c r="QMB633" s="462"/>
      <c r="QMC633" s="462"/>
      <c r="QMD633" s="462"/>
      <c r="QME633" s="462"/>
      <c r="QMF633" s="462"/>
      <c r="QMG633" s="462"/>
      <c r="QMH633" s="462"/>
      <c r="QMI633" s="462"/>
      <c r="QMJ633" s="462"/>
      <c r="QMK633" s="462"/>
      <c r="QML633" s="462"/>
      <c r="QMM633" s="462"/>
      <c r="QMN633" s="462"/>
      <c r="QMO633" s="462"/>
      <c r="QMP633" s="462"/>
      <c r="QMQ633" s="462"/>
      <c r="QMR633" s="462"/>
      <c r="QMS633" s="462"/>
      <c r="QMT633" s="462"/>
      <c r="QMU633" s="462"/>
      <c r="QMV633" s="462"/>
      <c r="QMW633" s="462"/>
      <c r="QMX633" s="462"/>
      <c r="QMY633" s="462"/>
      <c r="QMZ633" s="462"/>
      <c r="QNA633" s="462"/>
      <c r="QNB633" s="462"/>
      <c r="QNC633" s="462"/>
      <c r="QND633" s="462"/>
      <c r="QNE633" s="462"/>
      <c r="QNF633" s="462"/>
      <c r="QNG633" s="462"/>
      <c r="QNH633" s="462"/>
      <c r="QNI633" s="462"/>
      <c r="QNJ633" s="462"/>
      <c r="QNK633" s="462"/>
      <c r="QNL633" s="462"/>
      <c r="QNM633" s="462"/>
      <c r="QNN633" s="462"/>
      <c r="QNO633" s="462"/>
      <c r="QNP633" s="462"/>
      <c r="QNQ633" s="462"/>
      <c r="QNR633" s="462"/>
      <c r="QNS633" s="462"/>
      <c r="QNT633" s="462"/>
      <c r="QNU633" s="462"/>
      <c r="QNV633" s="462"/>
      <c r="QNW633" s="462"/>
      <c r="QNX633" s="462"/>
      <c r="QNY633" s="462"/>
      <c r="QNZ633" s="462"/>
      <c r="QOA633" s="462"/>
      <c r="QOB633" s="462"/>
      <c r="QOC633" s="462"/>
      <c r="QOD633" s="462"/>
      <c r="QOE633" s="462"/>
      <c r="QOF633" s="462"/>
      <c r="QOG633" s="462"/>
      <c r="QOH633" s="462"/>
      <c r="QOI633" s="462"/>
      <c r="QOJ633" s="462"/>
      <c r="QOK633" s="462"/>
      <c r="QOL633" s="462"/>
      <c r="QOM633" s="462"/>
      <c r="QON633" s="462"/>
      <c r="QOO633" s="462"/>
      <c r="QOP633" s="462"/>
      <c r="QOQ633" s="462"/>
      <c r="QOR633" s="462"/>
      <c r="QOS633" s="462"/>
      <c r="QOT633" s="462"/>
      <c r="QOU633" s="462"/>
      <c r="QOV633" s="462"/>
      <c r="QOW633" s="462"/>
      <c r="QOX633" s="462"/>
      <c r="QOY633" s="462"/>
      <c r="QOZ633" s="462"/>
      <c r="QPA633" s="462"/>
      <c r="QPB633" s="462"/>
      <c r="QPC633" s="462"/>
      <c r="QPD633" s="462"/>
      <c r="QPE633" s="462"/>
      <c r="QPF633" s="462"/>
      <c r="QPG633" s="462"/>
      <c r="QPH633" s="462"/>
      <c r="QPI633" s="462"/>
      <c r="QPJ633" s="462"/>
      <c r="QPK633" s="462"/>
      <c r="QPL633" s="462"/>
      <c r="QPM633" s="462"/>
      <c r="QPN633" s="462"/>
      <c r="QPO633" s="462"/>
      <c r="QPP633" s="462"/>
      <c r="QPQ633" s="462"/>
      <c r="QPR633" s="462"/>
      <c r="QPS633" s="462"/>
      <c r="QPT633" s="462"/>
      <c r="QPU633" s="462"/>
      <c r="QPV633" s="462"/>
      <c r="QPW633" s="462"/>
      <c r="QPX633" s="462"/>
      <c r="QPY633" s="462"/>
      <c r="QPZ633" s="462"/>
      <c r="QQA633" s="462"/>
      <c r="QQB633" s="462"/>
      <c r="QQC633" s="462"/>
      <c r="QQD633" s="462"/>
      <c r="QQE633" s="462"/>
      <c r="QQF633" s="462"/>
      <c r="QQG633" s="462"/>
      <c r="QQH633" s="462"/>
      <c r="QQI633" s="462"/>
      <c r="QQJ633" s="462"/>
      <c r="QQK633" s="462"/>
      <c r="QQL633" s="462"/>
      <c r="QQM633" s="462"/>
      <c r="QQN633" s="462"/>
      <c r="QQO633" s="462"/>
      <c r="QQP633" s="462"/>
      <c r="QQQ633" s="462"/>
      <c r="QQR633" s="462"/>
      <c r="QQS633" s="462"/>
      <c r="QQT633" s="462"/>
      <c r="QQU633" s="462"/>
      <c r="QQV633" s="462"/>
      <c r="QQW633" s="462"/>
      <c r="QQX633" s="462"/>
      <c r="QQY633" s="462"/>
      <c r="QQZ633" s="462"/>
      <c r="QRA633" s="462"/>
      <c r="QRB633" s="462"/>
      <c r="QRC633" s="462"/>
      <c r="QRD633" s="462"/>
      <c r="QRE633" s="462"/>
      <c r="QRF633" s="462"/>
      <c r="QRG633" s="462"/>
      <c r="QRH633" s="462"/>
      <c r="QRI633" s="462"/>
      <c r="QRJ633" s="462"/>
      <c r="QRK633" s="462"/>
      <c r="QRL633" s="462"/>
      <c r="QRM633" s="462"/>
      <c r="QRN633" s="462"/>
      <c r="QRO633" s="462"/>
      <c r="QRP633" s="462"/>
      <c r="QRQ633" s="462"/>
      <c r="QRR633" s="462"/>
      <c r="QRS633" s="462"/>
      <c r="QRT633" s="462"/>
      <c r="QRU633" s="462"/>
      <c r="QRV633" s="462"/>
      <c r="QRW633" s="462"/>
      <c r="QRX633" s="462"/>
      <c r="QRY633" s="462"/>
      <c r="QRZ633" s="462"/>
      <c r="QSA633" s="462"/>
      <c r="QSB633" s="462"/>
      <c r="QSC633" s="462"/>
      <c r="QSD633" s="462"/>
      <c r="QSE633" s="462"/>
      <c r="QSF633" s="462"/>
      <c r="QSG633" s="462"/>
      <c r="QSH633" s="462"/>
      <c r="QSI633" s="462"/>
      <c r="QSJ633" s="462"/>
      <c r="QSK633" s="462"/>
      <c r="QSL633" s="462"/>
      <c r="QSM633" s="462"/>
      <c r="QSN633" s="462"/>
      <c r="QSO633" s="462"/>
      <c r="QSP633" s="462"/>
      <c r="QSQ633" s="462"/>
      <c r="QSR633" s="462"/>
      <c r="QSS633" s="462"/>
      <c r="QST633" s="462"/>
      <c r="QSU633" s="462"/>
      <c r="QSV633" s="462"/>
      <c r="QSW633" s="462"/>
      <c r="QSX633" s="462"/>
      <c r="QSY633" s="462"/>
      <c r="QSZ633" s="462"/>
      <c r="QTA633" s="462"/>
      <c r="QTB633" s="462"/>
      <c r="QTC633" s="462"/>
      <c r="QTD633" s="462"/>
      <c r="QTE633" s="462"/>
      <c r="QTF633" s="462"/>
      <c r="QTG633" s="462"/>
      <c r="QTH633" s="462"/>
      <c r="QTI633" s="462"/>
      <c r="QTJ633" s="462"/>
      <c r="QTK633" s="462"/>
      <c r="QTL633" s="462"/>
      <c r="QTM633" s="462"/>
      <c r="QTN633" s="462"/>
      <c r="QTO633" s="462"/>
      <c r="QTP633" s="462"/>
      <c r="QTQ633" s="462"/>
      <c r="QTR633" s="462"/>
      <c r="QTS633" s="462"/>
      <c r="QTT633" s="462"/>
      <c r="QTU633" s="462"/>
      <c r="QTV633" s="462"/>
      <c r="QTW633" s="462"/>
      <c r="QTX633" s="462"/>
      <c r="QTY633" s="462"/>
      <c r="QTZ633" s="462"/>
      <c r="QUA633" s="462"/>
      <c r="QUB633" s="462"/>
      <c r="QUC633" s="462"/>
      <c r="QUD633" s="462"/>
      <c r="QUE633" s="462"/>
      <c r="QUF633" s="462"/>
      <c r="QUG633" s="462"/>
      <c r="QUH633" s="462"/>
      <c r="QUI633" s="462"/>
      <c r="QUJ633" s="462"/>
      <c r="QUK633" s="462"/>
      <c r="QUL633" s="462"/>
      <c r="QUM633" s="462"/>
      <c r="QUN633" s="462"/>
      <c r="QUO633" s="462"/>
      <c r="QUP633" s="462"/>
      <c r="QUQ633" s="462"/>
      <c r="QUR633" s="462"/>
      <c r="QUS633" s="462"/>
      <c r="QUT633" s="462"/>
      <c r="QUU633" s="462"/>
      <c r="QUV633" s="462"/>
      <c r="QUW633" s="462"/>
      <c r="QUX633" s="462"/>
      <c r="QUY633" s="462"/>
      <c r="QUZ633" s="462"/>
      <c r="QVA633" s="462"/>
      <c r="QVB633" s="462"/>
      <c r="QVC633" s="462"/>
      <c r="QVD633" s="462"/>
      <c r="QVE633" s="462"/>
      <c r="QVF633" s="462"/>
      <c r="QVG633" s="462"/>
      <c r="QVH633" s="462"/>
      <c r="QVI633" s="462"/>
      <c r="QVJ633" s="462"/>
      <c r="QVK633" s="462"/>
      <c r="QVL633" s="462"/>
      <c r="QVM633" s="462"/>
      <c r="QVN633" s="462"/>
      <c r="QVO633" s="462"/>
      <c r="QVP633" s="462"/>
      <c r="QVQ633" s="462"/>
      <c r="QVR633" s="462"/>
      <c r="QVS633" s="462"/>
      <c r="QVT633" s="462"/>
      <c r="QVU633" s="462"/>
      <c r="QVV633" s="462"/>
      <c r="QVW633" s="462"/>
      <c r="QVX633" s="462"/>
      <c r="QVY633" s="462"/>
      <c r="QVZ633" s="462"/>
      <c r="QWA633" s="462"/>
      <c r="QWB633" s="462"/>
      <c r="QWC633" s="462"/>
      <c r="QWD633" s="462"/>
      <c r="QWE633" s="462"/>
      <c r="QWF633" s="462"/>
      <c r="QWG633" s="462"/>
      <c r="QWH633" s="462"/>
      <c r="QWI633" s="462"/>
      <c r="QWJ633" s="462"/>
      <c r="QWK633" s="462"/>
      <c r="QWL633" s="462"/>
      <c r="QWM633" s="462"/>
      <c r="QWN633" s="462"/>
      <c r="QWO633" s="462"/>
      <c r="QWP633" s="462"/>
      <c r="QWQ633" s="462"/>
      <c r="QWR633" s="462"/>
      <c r="QWS633" s="462"/>
      <c r="QWT633" s="462"/>
      <c r="QWU633" s="462"/>
      <c r="QWV633" s="462"/>
      <c r="QWW633" s="462"/>
      <c r="QWX633" s="462"/>
      <c r="QWY633" s="462"/>
      <c r="QWZ633" s="462"/>
      <c r="QXA633" s="462"/>
      <c r="QXB633" s="462"/>
      <c r="QXC633" s="462"/>
      <c r="QXD633" s="462"/>
      <c r="QXE633" s="462"/>
      <c r="QXF633" s="462"/>
      <c r="QXG633" s="462"/>
      <c r="QXH633" s="462"/>
      <c r="QXI633" s="462"/>
      <c r="QXJ633" s="462"/>
      <c r="QXK633" s="462"/>
      <c r="QXL633" s="462"/>
      <c r="QXM633" s="462"/>
      <c r="QXN633" s="462"/>
      <c r="QXO633" s="462"/>
      <c r="QXP633" s="462"/>
      <c r="QXQ633" s="462"/>
      <c r="QXR633" s="462"/>
      <c r="QXS633" s="462"/>
      <c r="QXT633" s="462"/>
      <c r="QXU633" s="462"/>
      <c r="QXV633" s="462"/>
      <c r="QXW633" s="462"/>
      <c r="QXX633" s="462"/>
      <c r="QXY633" s="462"/>
      <c r="QXZ633" s="462"/>
      <c r="QYA633" s="462"/>
      <c r="QYB633" s="462"/>
      <c r="QYC633" s="462"/>
      <c r="QYD633" s="462"/>
      <c r="QYE633" s="462"/>
      <c r="QYF633" s="462"/>
      <c r="QYG633" s="462"/>
      <c r="QYH633" s="462"/>
      <c r="QYI633" s="462"/>
      <c r="QYJ633" s="462"/>
      <c r="QYK633" s="462"/>
      <c r="QYL633" s="462"/>
      <c r="QYM633" s="462"/>
      <c r="QYN633" s="462"/>
      <c r="QYO633" s="462"/>
      <c r="QYP633" s="462"/>
      <c r="QYQ633" s="462"/>
      <c r="QYR633" s="462"/>
      <c r="QYS633" s="462"/>
      <c r="QYT633" s="462"/>
      <c r="QYU633" s="462"/>
      <c r="QYV633" s="462"/>
      <c r="QYW633" s="462"/>
      <c r="QYX633" s="462"/>
      <c r="QYY633" s="462"/>
      <c r="QYZ633" s="462"/>
      <c r="QZA633" s="462"/>
      <c r="QZB633" s="462"/>
      <c r="QZC633" s="462"/>
      <c r="QZD633" s="462"/>
      <c r="QZE633" s="462"/>
      <c r="QZF633" s="462"/>
      <c r="QZG633" s="462"/>
      <c r="QZH633" s="462"/>
      <c r="QZI633" s="462"/>
      <c r="QZJ633" s="462"/>
      <c r="QZK633" s="462"/>
      <c r="QZL633" s="462"/>
      <c r="QZM633" s="462"/>
      <c r="QZN633" s="462"/>
      <c r="QZO633" s="462"/>
      <c r="QZP633" s="462"/>
      <c r="QZQ633" s="462"/>
      <c r="QZR633" s="462"/>
      <c r="QZS633" s="462"/>
      <c r="QZT633" s="462"/>
      <c r="QZU633" s="462"/>
      <c r="QZV633" s="462"/>
      <c r="QZW633" s="462"/>
      <c r="QZX633" s="462"/>
      <c r="QZY633" s="462"/>
      <c r="QZZ633" s="462"/>
      <c r="RAA633" s="462"/>
      <c r="RAB633" s="462"/>
      <c r="RAC633" s="462"/>
      <c r="RAD633" s="462"/>
      <c r="RAE633" s="462"/>
      <c r="RAF633" s="462"/>
      <c r="RAG633" s="462"/>
      <c r="RAH633" s="462"/>
      <c r="RAI633" s="462"/>
      <c r="RAJ633" s="462"/>
      <c r="RAK633" s="462"/>
      <c r="RAL633" s="462"/>
      <c r="RAM633" s="462"/>
      <c r="RAN633" s="462"/>
      <c r="RAO633" s="462"/>
      <c r="RAP633" s="462"/>
      <c r="RAQ633" s="462"/>
      <c r="RAR633" s="462"/>
      <c r="RAS633" s="462"/>
      <c r="RAT633" s="462"/>
      <c r="RAU633" s="462"/>
      <c r="RAV633" s="462"/>
      <c r="RAW633" s="462"/>
      <c r="RAX633" s="462"/>
      <c r="RAY633" s="462"/>
      <c r="RAZ633" s="462"/>
      <c r="RBA633" s="462"/>
      <c r="RBB633" s="462"/>
      <c r="RBC633" s="462"/>
      <c r="RBD633" s="462"/>
      <c r="RBE633" s="462"/>
      <c r="RBF633" s="462"/>
      <c r="RBG633" s="462"/>
      <c r="RBH633" s="462"/>
      <c r="RBI633" s="462"/>
      <c r="RBJ633" s="462"/>
      <c r="RBK633" s="462"/>
      <c r="RBL633" s="462"/>
      <c r="RBM633" s="462"/>
      <c r="RBN633" s="462"/>
      <c r="RBO633" s="462"/>
      <c r="RBP633" s="462"/>
      <c r="RBQ633" s="462"/>
      <c r="RBR633" s="462"/>
      <c r="RBS633" s="462"/>
      <c r="RBT633" s="462"/>
      <c r="RBU633" s="462"/>
      <c r="RBV633" s="462"/>
      <c r="RBW633" s="462"/>
      <c r="RBX633" s="462"/>
      <c r="RBY633" s="462"/>
      <c r="RBZ633" s="462"/>
      <c r="RCA633" s="462"/>
      <c r="RCB633" s="462"/>
      <c r="RCC633" s="462"/>
      <c r="RCD633" s="462"/>
      <c r="RCE633" s="462"/>
      <c r="RCF633" s="462"/>
      <c r="RCG633" s="462"/>
      <c r="RCH633" s="462"/>
      <c r="RCI633" s="462"/>
      <c r="RCJ633" s="462"/>
      <c r="RCK633" s="462"/>
      <c r="RCL633" s="462"/>
      <c r="RCM633" s="462"/>
      <c r="RCN633" s="462"/>
      <c r="RCO633" s="462"/>
      <c r="RCP633" s="462"/>
      <c r="RCQ633" s="462"/>
      <c r="RCR633" s="462"/>
      <c r="RCS633" s="462"/>
      <c r="RCT633" s="462"/>
      <c r="RCU633" s="462"/>
      <c r="RCV633" s="462"/>
      <c r="RCW633" s="462"/>
      <c r="RCX633" s="462"/>
      <c r="RCY633" s="462"/>
      <c r="RCZ633" s="462"/>
      <c r="RDA633" s="462"/>
      <c r="RDB633" s="462"/>
      <c r="RDC633" s="462"/>
      <c r="RDD633" s="462"/>
      <c r="RDE633" s="462"/>
      <c r="RDF633" s="462"/>
      <c r="RDG633" s="462"/>
      <c r="RDH633" s="462"/>
      <c r="RDI633" s="462"/>
      <c r="RDJ633" s="462"/>
      <c r="RDK633" s="462"/>
      <c r="RDL633" s="462"/>
      <c r="RDM633" s="462"/>
      <c r="RDN633" s="462"/>
      <c r="RDO633" s="462"/>
      <c r="RDP633" s="462"/>
      <c r="RDQ633" s="462"/>
      <c r="RDR633" s="462"/>
      <c r="RDS633" s="462"/>
      <c r="RDT633" s="462"/>
      <c r="RDU633" s="462"/>
      <c r="RDV633" s="462"/>
      <c r="RDW633" s="462"/>
      <c r="RDX633" s="462"/>
      <c r="RDY633" s="462"/>
      <c r="RDZ633" s="462"/>
      <c r="REA633" s="462"/>
      <c r="REB633" s="462"/>
      <c r="REC633" s="462"/>
      <c r="RED633" s="462"/>
      <c r="REE633" s="462"/>
      <c r="REF633" s="462"/>
      <c r="REG633" s="462"/>
      <c r="REH633" s="462"/>
      <c r="REI633" s="462"/>
      <c r="REJ633" s="462"/>
      <c r="REK633" s="462"/>
      <c r="REL633" s="462"/>
      <c r="REM633" s="462"/>
      <c r="REN633" s="462"/>
      <c r="REO633" s="462"/>
      <c r="REP633" s="462"/>
      <c r="REQ633" s="462"/>
      <c r="RER633" s="462"/>
      <c r="RES633" s="462"/>
      <c r="RET633" s="462"/>
      <c r="REU633" s="462"/>
      <c r="REV633" s="462"/>
      <c r="REW633" s="462"/>
      <c r="REX633" s="462"/>
      <c r="REY633" s="462"/>
      <c r="REZ633" s="462"/>
      <c r="RFA633" s="462"/>
      <c r="RFB633" s="462"/>
      <c r="RFC633" s="462"/>
      <c r="RFD633" s="462"/>
      <c r="RFE633" s="462"/>
      <c r="RFF633" s="462"/>
      <c r="RFG633" s="462"/>
      <c r="RFH633" s="462"/>
      <c r="RFI633" s="462"/>
      <c r="RFJ633" s="462"/>
      <c r="RFK633" s="462"/>
      <c r="RFL633" s="462"/>
      <c r="RFM633" s="462"/>
      <c r="RFN633" s="462"/>
      <c r="RFO633" s="462"/>
      <c r="RFP633" s="462"/>
      <c r="RFQ633" s="462"/>
      <c r="RFR633" s="462"/>
      <c r="RFS633" s="462"/>
      <c r="RFT633" s="462"/>
      <c r="RFU633" s="462"/>
      <c r="RFV633" s="462"/>
      <c r="RFW633" s="462"/>
      <c r="RFX633" s="462"/>
      <c r="RFY633" s="462"/>
      <c r="RFZ633" s="462"/>
      <c r="RGA633" s="462"/>
      <c r="RGB633" s="462"/>
      <c r="RGC633" s="462"/>
      <c r="RGD633" s="462"/>
      <c r="RGE633" s="462"/>
      <c r="RGF633" s="462"/>
      <c r="RGG633" s="462"/>
      <c r="RGH633" s="462"/>
      <c r="RGI633" s="462"/>
      <c r="RGJ633" s="462"/>
      <c r="RGK633" s="462"/>
      <c r="RGL633" s="462"/>
      <c r="RGM633" s="462"/>
      <c r="RGN633" s="462"/>
      <c r="RGO633" s="462"/>
      <c r="RGP633" s="462"/>
      <c r="RGQ633" s="462"/>
      <c r="RGR633" s="462"/>
      <c r="RGS633" s="462"/>
      <c r="RGT633" s="462"/>
      <c r="RGU633" s="462"/>
      <c r="RGV633" s="462"/>
      <c r="RGW633" s="462"/>
      <c r="RGX633" s="462"/>
      <c r="RGY633" s="462"/>
      <c r="RGZ633" s="462"/>
      <c r="RHA633" s="462"/>
      <c r="RHB633" s="462"/>
      <c r="RHC633" s="462"/>
      <c r="RHD633" s="462"/>
      <c r="RHE633" s="462"/>
      <c r="RHF633" s="462"/>
      <c r="RHG633" s="462"/>
      <c r="RHH633" s="462"/>
      <c r="RHI633" s="462"/>
      <c r="RHJ633" s="462"/>
      <c r="RHK633" s="462"/>
      <c r="RHL633" s="462"/>
      <c r="RHM633" s="462"/>
      <c r="RHN633" s="462"/>
      <c r="RHO633" s="462"/>
      <c r="RHP633" s="462"/>
      <c r="RHQ633" s="462"/>
      <c r="RHR633" s="462"/>
      <c r="RHS633" s="462"/>
      <c r="RHT633" s="462"/>
      <c r="RHU633" s="462"/>
      <c r="RHV633" s="462"/>
      <c r="RHW633" s="462"/>
      <c r="RHX633" s="462"/>
      <c r="RHY633" s="462"/>
      <c r="RHZ633" s="462"/>
      <c r="RIA633" s="462"/>
      <c r="RIB633" s="462"/>
      <c r="RIC633" s="462"/>
      <c r="RID633" s="462"/>
      <c r="RIE633" s="462"/>
      <c r="RIF633" s="462"/>
      <c r="RIG633" s="462"/>
      <c r="RIH633" s="462"/>
      <c r="RII633" s="462"/>
      <c r="RIJ633" s="462"/>
      <c r="RIK633" s="462"/>
      <c r="RIL633" s="462"/>
      <c r="RIM633" s="462"/>
      <c r="RIN633" s="462"/>
      <c r="RIO633" s="462"/>
      <c r="RIP633" s="462"/>
      <c r="RIQ633" s="462"/>
      <c r="RIR633" s="462"/>
      <c r="RIS633" s="462"/>
      <c r="RIT633" s="462"/>
      <c r="RIU633" s="462"/>
      <c r="RIV633" s="462"/>
      <c r="RIW633" s="462"/>
      <c r="RIX633" s="462"/>
      <c r="RIY633" s="462"/>
      <c r="RIZ633" s="462"/>
      <c r="RJA633" s="462"/>
      <c r="RJB633" s="462"/>
      <c r="RJC633" s="462"/>
      <c r="RJD633" s="462"/>
      <c r="RJE633" s="462"/>
      <c r="RJF633" s="462"/>
      <c r="RJG633" s="462"/>
      <c r="RJH633" s="462"/>
      <c r="RJI633" s="462"/>
      <c r="RJJ633" s="462"/>
      <c r="RJK633" s="462"/>
      <c r="RJL633" s="462"/>
      <c r="RJM633" s="462"/>
      <c r="RJN633" s="462"/>
      <c r="RJO633" s="462"/>
      <c r="RJP633" s="462"/>
      <c r="RJQ633" s="462"/>
      <c r="RJR633" s="462"/>
      <c r="RJS633" s="462"/>
      <c r="RJT633" s="462"/>
      <c r="RJU633" s="462"/>
      <c r="RJV633" s="462"/>
      <c r="RJW633" s="462"/>
      <c r="RJX633" s="462"/>
      <c r="RJY633" s="462"/>
      <c r="RJZ633" s="462"/>
      <c r="RKA633" s="462"/>
      <c r="RKB633" s="462"/>
      <c r="RKC633" s="462"/>
      <c r="RKD633" s="462"/>
      <c r="RKE633" s="462"/>
      <c r="RKF633" s="462"/>
      <c r="RKG633" s="462"/>
      <c r="RKH633" s="462"/>
      <c r="RKI633" s="462"/>
      <c r="RKJ633" s="462"/>
      <c r="RKK633" s="462"/>
      <c r="RKL633" s="462"/>
      <c r="RKM633" s="462"/>
      <c r="RKN633" s="462"/>
      <c r="RKO633" s="462"/>
      <c r="RKP633" s="462"/>
      <c r="RKQ633" s="462"/>
      <c r="RKR633" s="462"/>
      <c r="RKS633" s="462"/>
      <c r="RKT633" s="462"/>
      <c r="RKU633" s="462"/>
      <c r="RKV633" s="462"/>
      <c r="RKW633" s="462"/>
      <c r="RKX633" s="462"/>
      <c r="RKY633" s="462"/>
      <c r="RKZ633" s="462"/>
      <c r="RLA633" s="462"/>
      <c r="RLB633" s="462"/>
      <c r="RLC633" s="462"/>
      <c r="RLD633" s="462"/>
      <c r="RLE633" s="462"/>
      <c r="RLF633" s="462"/>
      <c r="RLG633" s="462"/>
      <c r="RLH633" s="462"/>
      <c r="RLI633" s="462"/>
      <c r="RLJ633" s="462"/>
      <c r="RLK633" s="462"/>
      <c r="RLL633" s="462"/>
      <c r="RLM633" s="462"/>
      <c r="RLN633" s="462"/>
      <c r="RLO633" s="462"/>
      <c r="RLP633" s="462"/>
      <c r="RLQ633" s="462"/>
      <c r="RLR633" s="462"/>
      <c r="RLS633" s="462"/>
      <c r="RLT633" s="462"/>
      <c r="RLU633" s="462"/>
      <c r="RLV633" s="462"/>
      <c r="RLW633" s="462"/>
      <c r="RLX633" s="462"/>
      <c r="RLY633" s="462"/>
      <c r="RLZ633" s="462"/>
      <c r="RMA633" s="462"/>
      <c r="RMB633" s="462"/>
      <c r="RMC633" s="462"/>
      <c r="RMD633" s="462"/>
      <c r="RME633" s="462"/>
      <c r="RMF633" s="462"/>
      <c r="RMG633" s="462"/>
      <c r="RMH633" s="462"/>
      <c r="RMI633" s="462"/>
      <c r="RMJ633" s="462"/>
      <c r="RMK633" s="462"/>
      <c r="RML633" s="462"/>
      <c r="RMM633" s="462"/>
      <c r="RMN633" s="462"/>
      <c r="RMO633" s="462"/>
      <c r="RMP633" s="462"/>
      <c r="RMQ633" s="462"/>
      <c r="RMR633" s="462"/>
      <c r="RMS633" s="462"/>
      <c r="RMT633" s="462"/>
      <c r="RMU633" s="462"/>
      <c r="RMV633" s="462"/>
      <c r="RMW633" s="462"/>
      <c r="RMX633" s="462"/>
      <c r="RMY633" s="462"/>
      <c r="RMZ633" s="462"/>
      <c r="RNA633" s="462"/>
      <c r="RNB633" s="462"/>
      <c r="RNC633" s="462"/>
      <c r="RND633" s="462"/>
      <c r="RNE633" s="462"/>
      <c r="RNF633" s="462"/>
      <c r="RNG633" s="462"/>
      <c r="RNH633" s="462"/>
      <c r="RNI633" s="462"/>
      <c r="RNJ633" s="462"/>
      <c r="RNK633" s="462"/>
      <c r="RNL633" s="462"/>
      <c r="RNM633" s="462"/>
      <c r="RNN633" s="462"/>
      <c r="RNO633" s="462"/>
      <c r="RNP633" s="462"/>
      <c r="RNQ633" s="462"/>
      <c r="RNR633" s="462"/>
      <c r="RNS633" s="462"/>
      <c r="RNT633" s="462"/>
      <c r="RNU633" s="462"/>
      <c r="RNV633" s="462"/>
      <c r="RNW633" s="462"/>
      <c r="RNX633" s="462"/>
      <c r="RNY633" s="462"/>
      <c r="RNZ633" s="462"/>
      <c r="ROA633" s="462"/>
      <c r="ROB633" s="462"/>
      <c r="ROC633" s="462"/>
      <c r="ROD633" s="462"/>
      <c r="ROE633" s="462"/>
      <c r="ROF633" s="462"/>
      <c r="ROG633" s="462"/>
      <c r="ROH633" s="462"/>
      <c r="ROI633" s="462"/>
      <c r="ROJ633" s="462"/>
      <c r="ROK633" s="462"/>
      <c r="ROL633" s="462"/>
      <c r="ROM633" s="462"/>
      <c r="RON633" s="462"/>
      <c r="ROO633" s="462"/>
      <c r="ROP633" s="462"/>
      <c r="ROQ633" s="462"/>
      <c r="ROR633" s="462"/>
      <c r="ROS633" s="462"/>
      <c r="ROT633" s="462"/>
      <c r="ROU633" s="462"/>
      <c r="ROV633" s="462"/>
      <c r="ROW633" s="462"/>
      <c r="ROX633" s="462"/>
      <c r="ROY633" s="462"/>
      <c r="ROZ633" s="462"/>
      <c r="RPA633" s="462"/>
      <c r="RPB633" s="462"/>
      <c r="RPC633" s="462"/>
      <c r="RPD633" s="462"/>
      <c r="RPE633" s="462"/>
      <c r="RPF633" s="462"/>
      <c r="RPG633" s="462"/>
      <c r="RPH633" s="462"/>
      <c r="RPI633" s="462"/>
      <c r="RPJ633" s="462"/>
      <c r="RPK633" s="462"/>
      <c r="RPL633" s="462"/>
      <c r="RPM633" s="462"/>
      <c r="RPN633" s="462"/>
      <c r="RPO633" s="462"/>
      <c r="RPP633" s="462"/>
      <c r="RPQ633" s="462"/>
      <c r="RPR633" s="462"/>
      <c r="RPS633" s="462"/>
      <c r="RPT633" s="462"/>
      <c r="RPU633" s="462"/>
      <c r="RPV633" s="462"/>
      <c r="RPW633" s="462"/>
      <c r="RPX633" s="462"/>
      <c r="RPY633" s="462"/>
      <c r="RPZ633" s="462"/>
      <c r="RQA633" s="462"/>
      <c r="RQB633" s="462"/>
      <c r="RQC633" s="462"/>
      <c r="RQD633" s="462"/>
      <c r="RQE633" s="462"/>
      <c r="RQF633" s="462"/>
      <c r="RQG633" s="462"/>
      <c r="RQH633" s="462"/>
      <c r="RQI633" s="462"/>
      <c r="RQJ633" s="462"/>
      <c r="RQK633" s="462"/>
      <c r="RQL633" s="462"/>
      <c r="RQM633" s="462"/>
      <c r="RQN633" s="462"/>
      <c r="RQO633" s="462"/>
      <c r="RQP633" s="462"/>
      <c r="RQQ633" s="462"/>
      <c r="RQR633" s="462"/>
      <c r="RQS633" s="462"/>
      <c r="RQT633" s="462"/>
      <c r="RQU633" s="462"/>
      <c r="RQV633" s="462"/>
      <c r="RQW633" s="462"/>
      <c r="RQX633" s="462"/>
      <c r="RQY633" s="462"/>
      <c r="RQZ633" s="462"/>
      <c r="RRA633" s="462"/>
      <c r="RRB633" s="462"/>
      <c r="RRC633" s="462"/>
      <c r="RRD633" s="462"/>
      <c r="RRE633" s="462"/>
      <c r="RRF633" s="462"/>
      <c r="RRG633" s="462"/>
      <c r="RRH633" s="462"/>
      <c r="RRI633" s="462"/>
      <c r="RRJ633" s="462"/>
      <c r="RRK633" s="462"/>
      <c r="RRL633" s="462"/>
      <c r="RRM633" s="462"/>
      <c r="RRN633" s="462"/>
      <c r="RRO633" s="462"/>
      <c r="RRP633" s="462"/>
      <c r="RRQ633" s="462"/>
      <c r="RRR633" s="462"/>
      <c r="RRS633" s="462"/>
      <c r="RRT633" s="462"/>
      <c r="RRU633" s="462"/>
      <c r="RRV633" s="462"/>
      <c r="RRW633" s="462"/>
      <c r="RRX633" s="462"/>
      <c r="RRY633" s="462"/>
      <c r="RRZ633" s="462"/>
      <c r="RSA633" s="462"/>
      <c r="RSB633" s="462"/>
      <c r="RSC633" s="462"/>
      <c r="RSD633" s="462"/>
      <c r="RSE633" s="462"/>
      <c r="RSF633" s="462"/>
      <c r="RSG633" s="462"/>
      <c r="RSH633" s="462"/>
      <c r="RSI633" s="462"/>
      <c r="RSJ633" s="462"/>
      <c r="RSK633" s="462"/>
      <c r="RSL633" s="462"/>
      <c r="RSM633" s="462"/>
      <c r="RSN633" s="462"/>
      <c r="RSO633" s="462"/>
      <c r="RSP633" s="462"/>
      <c r="RSQ633" s="462"/>
      <c r="RSR633" s="462"/>
      <c r="RSS633" s="462"/>
      <c r="RST633" s="462"/>
      <c r="RSU633" s="462"/>
      <c r="RSV633" s="462"/>
      <c r="RSW633" s="462"/>
      <c r="RSX633" s="462"/>
      <c r="RSY633" s="462"/>
      <c r="RSZ633" s="462"/>
      <c r="RTA633" s="462"/>
      <c r="RTB633" s="462"/>
      <c r="RTC633" s="462"/>
      <c r="RTD633" s="462"/>
      <c r="RTE633" s="462"/>
      <c r="RTF633" s="462"/>
      <c r="RTG633" s="462"/>
      <c r="RTH633" s="462"/>
      <c r="RTI633" s="462"/>
      <c r="RTJ633" s="462"/>
      <c r="RTK633" s="462"/>
      <c r="RTL633" s="462"/>
      <c r="RTM633" s="462"/>
      <c r="RTN633" s="462"/>
      <c r="RTO633" s="462"/>
      <c r="RTP633" s="462"/>
      <c r="RTQ633" s="462"/>
      <c r="RTR633" s="462"/>
      <c r="RTS633" s="462"/>
      <c r="RTT633" s="462"/>
      <c r="RTU633" s="462"/>
      <c r="RTV633" s="462"/>
      <c r="RTW633" s="462"/>
      <c r="RTX633" s="462"/>
      <c r="RTY633" s="462"/>
      <c r="RTZ633" s="462"/>
      <c r="RUA633" s="462"/>
      <c r="RUB633" s="462"/>
      <c r="RUC633" s="462"/>
      <c r="RUD633" s="462"/>
      <c r="RUE633" s="462"/>
      <c r="RUF633" s="462"/>
      <c r="RUG633" s="462"/>
      <c r="RUH633" s="462"/>
      <c r="RUI633" s="462"/>
      <c r="RUJ633" s="462"/>
      <c r="RUK633" s="462"/>
      <c r="RUL633" s="462"/>
      <c r="RUM633" s="462"/>
      <c r="RUN633" s="462"/>
      <c r="RUO633" s="462"/>
      <c r="RUP633" s="462"/>
      <c r="RUQ633" s="462"/>
      <c r="RUR633" s="462"/>
      <c r="RUS633" s="462"/>
      <c r="RUT633" s="462"/>
      <c r="RUU633" s="462"/>
      <c r="RUV633" s="462"/>
      <c r="RUW633" s="462"/>
      <c r="RUX633" s="462"/>
      <c r="RUY633" s="462"/>
      <c r="RUZ633" s="462"/>
      <c r="RVA633" s="462"/>
      <c r="RVB633" s="462"/>
      <c r="RVC633" s="462"/>
      <c r="RVD633" s="462"/>
      <c r="RVE633" s="462"/>
      <c r="RVF633" s="462"/>
      <c r="RVG633" s="462"/>
      <c r="RVH633" s="462"/>
      <c r="RVI633" s="462"/>
      <c r="RVJ633" s="462"/>
      <c r="RVK633" s="462"/>
      <c r="RVL633" s="462"/>
      <c r="RVM633" s="462"/>
      <c r="RVN633" s="462"/>
      <c r="RVO633" s="462"/>
      <c r="RVP633" s="462"/>
      <c r="RVQ633" s="462"/>
      <c r="RVR633" s="462"/>
      <c r="RVS633" s="462"/>
      <c r="RVT633" s="462"/>
      <c r="RVU633" s="462"/>
      <c r="RVV633" s="462"/>
      <c r="RVW633" s="462"/>
      <c r="RVX633" s="462"/>
      <c r="RVY633" s="462"/>
      <c r="RVZ633" s="462"/>
      <c r="RWA633" s="462"/>
      <c r="RWB633" s="462"/>
      <c r="RWC633" s="462"/>
      <c r="RWD633" s="462"/>
      <c r="RWE633" s="462"/>
      <c r="RWF633" s="462"/>
      <c r="RWG633" s="462"/>
      <c r="RWH633" s="462"/>
      <c r="RWI633" s="462"/>
      <c r="RWJ633" s="462"/>
      <c r="RWK633" s="462"/>
      <c r="RWL633" s="462"/>
      <c r="RWM633" s="462"/>
      <c r="RWN633" s="462"/>
      <c r="RWO633" s="462"/>
      <c r="RWP633" s="462"/>
      <c r="RWQ633" s="462"/>
      <c r="RWR633" s="462"/>
      <c r="RWS633" s="462"/>
      <c r="RWT633" s="462"/>
      <c r="RWU633" s="462"/>
      <c r="RWV633" s="462"/>
      <c r="RWW633" s="462"/>
      <c r="RWX633" s="462"/>
      <c r="RWY633" s="462"/>
      <c r="RWZ633" s="462"/>
      <c r="RXA633" s="462"/>
      <c r="RXB633" s="462"/>
      <c r="RXC633" s="462"/>
      <c r="RXD633" s="462"/>
      <c r="RXE633" s="462"/>
      <c r="RXF633" s="462"/>
      <c r="RXG633" s="462"/>
      <c r="RXH633" s="462"/>
      <c r="RXI633" s="462"/>
      <c r="RXJ633" s="462"/>
      <c r="RXK633" s="462"/>
      <c r="RXL633" s="462"/>
      <c r="RXM633" s="462"/>
      <c r="RXN633" s="462"/>
      <c r="RXO633" s="462"/>
      <c r="RXP633" s="462"/>
      <c r="RXQ633" s="462"/>
      <c r="RXR633" s="462"/>
      <c r="RXS633" s="462"/>
      <c r="RXT633" s="462"/>
      <c r="RXU633" s="462"/>
      <c r="RXV633" s="462"/>
      <c r="RXW633" s="462"/>
      <c r="RXX633" s="462"/>
      <c r="RXY633" s="462"/>
      <c r="RXZ633" s="462"/>
      <c r="RYA633" s="462"/>
      <c r="RYB633" s="462"/>
      <c r="RYC633" s="462"/>
      <c r="RYD633" s="462"/>
      <c r="RYE633" s="462"/>
      <c r="RYF633" s="462"/>
      <c r="RYG633" s="462"/>
      <c r="RYH633" s="462"/>
      <c r="RYI633" s="462"/>
      <c r="RYJ633" s="462"/>
      <c r="RYK633" s="462"/>
      <c r="RYL633" s="462"/>
      <c r="RYM633" s="462"/>
      <c r="RYN633" s="462"/>
      <c r="RYO633" s="462"/>
      <c r="RYP633" s="462"/>
      <c r="RYQ633" s="462"/>
      <c r="RYR633" s="462"/>
      <c r="RYS633" s="462"/>
      <c r="RYT633" s="462"/>
      <c r="RYU633" s="462"/>
      <c r="RYV633" s="462"/>
      <c r="RYW633" s="462"/>
      <c r="RYX633" s="462"/>
      <c r="RYY633" s="462"/>
      <c r="RYZ633" s="462"/>
      <c r="RZA633" s="462"/>
      <c r="RZB633" s="462"/>
      <c r="RZC633" s="462"/>
      <c r="RZD633" s="462"/>
      <c r="RZE633" s="462"/>
      <c r="RZF633" s="462"/>
      <c r="RZG633" s="462"/>
      <c r="RZH633" s="462"/>
      <c r="RZI633" s="462"/>
      <c r="RZJ633" s="462"/>
      <c r="RZK633" s="462"/>
      <c r="RZL633" s="462"/>
      <c r="RZM633" s="462"/>
      <c r="RZN633" s="462"/>
      <c r="RZO633" s="462"/>
      <c r="RZP633" s="462"/>
      <c r="RZQ633" s="462"/>
      <c r="RZR633" s="462"/>
      <c r="RZS633" s="462"/>
      <c r="RZT633" s="462"/>
      <c r="RZU633" s="462"/>
      <c r="RZV633" s="462"/>
      <c r="RZW633" s="462"/>
      <c r="RZX633" s="462"/>
      <c r="RZY633" s="462"/>
      <c r="RZZ633" s="462"/>
      <c r="SAA633" s="462"/>
      <c r="SAB633" s="462"/>
      <c r="SAC633" s="462"/>
      <c r="SAD633" s="462"/>
      <c r="SAE633" s="462"/>
      <c r="SAF633" s="462"/>
      <c r="SAG633" s="462"/>
      <c r="SAH633" s="462"/>
      <c r="SAI633" s="462"/>
      <c r="SAJ633" s="462"/>
      <c r="SAK633" s="462"/>
      <c r="SAL633" s="462"/>
      <c r="SAM633" s="462"/>
      <c r="SAN633" s="462"/>
      <c r="SAO633" s="462"/>
      <c r="SAP633" s="462"/>
      <c r="SAQ633" s="462"/>
      <c r="SAR633" s="462"/>
      <c r="SAS633" s="462"/>
      <c r="SAT633" s="462"/>
      <c r="SAU633" s="462"/>
      <c r="SAV633" s="462"/>
      <c r="SAW633" s="462"/>
      <c r="SAX633" s="462"/>
      <c r="SAY633" s="462"/>
      <c r="SAZ633" s="462"/>
      <c r="SBA633" s="462"/>
      <c r="SBB633" s="462"/>
      <c r="SBC633" s="462"/>
      <c r="SBD633" s="462"/>
      <c r="SBE633" s="462"/>
      <c r="SBF633" s="462"/>
      <c r="SBG633" s="462"/>
      <c r="SBH633" s="462"/>
      <c r="SBI633" s="462"/>
      <c r="SBJ633" s="462"/>
      <c r="SBK633" s="462"/>
      <c r="SBL633" s="462"/>
      <c r="SBM633" s="462"/>
      <c r="SBN633" s="462"/>
      <c r="SBO633" s="462"/>
      <c r="SBP633" s="462"/>
      <c r="SBQ633" s="462"/>
      <c r="SBR633" s="462"/>
      <c r="SBS633" s="462"/>
      <c r="SBT633" s="462"/>
      <c r="SBU633" s="462"/>
      <c r="SBV633" s="462"/>
      <c r="SBW633" s="462"/>
      <c r="SBX633" s="462"/>
      <c r="SBY633" s="462"/>
      <c r="SBZ633" s="462"/>
      <c r="SCA633" s="462"/>
      <c r="SCB633" s="462"/>
      <c r="SCC633" s="462"/>
      <c r="SCD633" s="462"/>
      <c r="SCE633" s="462"/>
      <c r="SCF633" s="462"/>
      <c r="SCG633" s="462"/>
      <c r="SCH633" s="462"/>
      <c r="SCI633" s="462"/>
      <c r="SCJ633" s="462"/>
      <c r="SCK633" s="462"/>
      <c r="SCL633" s="462"/>
      <c r="SCM633" s="462"/>
      <c r="SCN633" s="462"/>
      <c r="SCO633" s="462"/>
      <c r="SCP633" s="462"/>
      <c r="SCQ633" s="462"/>
      <c r="SCR633" s="462"/>
      <c r="SCS633" s="462"/>
      <c r="SCT633" s="462"/>
      <c r="SCU633" s="462"/>
      <c r="SCV633" s="462"/>
      <c r="SCW633" s="462"/>
      <c r="SCX633" s="462"/>
      <c r="SCY633" s="462"/>
      <c r="SCZ633" s="462"/>
      <c r="SDA633" s="462"/>
      <c r="SDB633" s="462"/>
      <c r="SDC633" s="462"/>
      <c r="SDD633" s="462"/>
      <c r="SDE633" s="462"/>
      <c r="SDF633" s="462"/>
      <c r="SDG633" s="462"/>
      <c r="SDH633" s="462"/>
      <c r="SDI633" s="462"/>
      <c r="SDJ633" s="462"/>
      <c r="SDK633" s="462"/>
      <c r="SDL633" s="462"/>
      <c r="SDM633" s="462"/>
      <c r="SDN633" s="462"/>
      <c r="SDO633" s="462"/>
      <c r="SDP633" s="462"/>
      <c r="SDQ633" s="462"/>
      <c r="SDR633" s="462"/>
      <c r="SDS633" s="462"/>
      <c r="SDT633" s="462"/>
      <c r="SDU633" s="462"/>
      <c r="SDV633" s="462"/>
      <c r="SDW633" s="462"/>
      <c r="SDX633" s="462"/>
      <c r="SDY633" s="462"/>
      <c r="SDZ633" s="462"/>
      <c r="SEA633" s="462"/>
      <c r="SEB633" s="462"/>
      <c r="SEC633" s="462"/>
      <c r="SED633" s="462"/>
      <c r="SEE633" s="462"/>
      <c r="SEF633" s="462"/>
      <c r="SEG633" s="462"/>
      <c r="SEH633" s="462"/>
      <c r="SEI633" s="462"/>
      <c r="SEJ633" s="462"/>
      <c r="SEK633" s="462"/>
      <c r="SEL633" s="462"/>
      <c r="SEM633" s="462"/>
      <c r="SEN633" s="462"/>
      <c r="SEO633" s="462"/>
      <c r="SEP633" s="462"/>
      <c r="SEQ633" s="462"/>
      <c r="SER633" s="462"/>
      <c r="SES633" s="462"/>
      <c r="SET633" s="462"/>
      <c r="SEU633" s="462"/>
      <c r="SEV633" s="462"/>
      <c r="SEW633" s="462"/>
      <c r="SEX633" s="462"/>
      <c r="SEY633" s="462"/>
      <c r="SEZ633" s="462"/>
      <c r="SFA633" s="462"/>
      <c r="SFB633" s="462"/>
      <c r="SFC633" s="462"/>
      <c r="SFD633" s="462"/>
      <c r="SFE633" s="462"/>
      <c r="SFF633" s="462"/>
      <c r="SFG633" s="462"/>
      <c r="SFH633" s="462"/>
      <c r="SFI633" s="462"/>
      <c r="SFJ633" s="462"/>
      <c r="SFK633" s="462"/>
      <c r="SFL633" s="462"/>
      <c r="SFM633" s="462"/>
      <c r="SFN633" s="462"/>
      <c r="SFO633" s="462"/>
      <c r="SFP633" s="462"/>
      <c r="SFQ633" s="462"/>
      <c r="SFR633" s="462"/>
      <c r="SFS633" s="462"/>
      <c r="SFT633" s="462"/>
      <c r="SFU633" s="462"/>
      <c r="SFV633" s="462"/>
      <c r="SFW633" s="462"/>
      <c r="SFX633" s="462"/>
      <c r="SFY633" s="462"/>
      <c r="SFZ633" s="462"/>
      <c r="SGA633" s="462"/>
      <c r="SGB633" s="462"/>
      <c r="SGC633" s="462"/>
      <c r="SGD633" s="462"/>
      <c r="SGE633" s="462"/>
      <c r="SGF633" s="462"/>
      <c r="SGG633" s="462"/>
      <c r="SGH633" s="462"/>
      <c r="SGI633" s="462"/>
      <c r="SGJ633" s="462"/>
      <c r="SGK633" s="462"/>
      <c r="SGL633" s="462"/>
      <c r="SGM633" s="462"/>
      <c r="SGN633" s="462"/>
      <c r="SGO633" s="462"/>
      <c r="SGP633" s="462"/>
      <c r="SGQ633" s="462"/>
      <c r="SGR633" s="462"/>
      <c r="SGS633" s="462"/>
      <c r="SGT633" s="462"/>
      <c r="SGU633" s="462"/>
      <c r="SGV633" s="462"/>
      <c r="SGW633" s="462"/>
      <c r="SGX633" s="462"/>
      <c r="SGY633" s="462"/>
      <c r="SGZ633" s="462"/>
      <c r="SHA633" s="462"/>
      <c r="SHB633" s="462"/>
      <c r="SHC633" s="462"/>
      <c r="SHD633" s="462"/>
      <c r="SHE633" s="462"/>
      <c r="SHF633" s="462"/>
      <c r="SHG633" s="462"/>
      <c r="SHH633" s="462"/>
      <c r="SHI633" s="462"/>
      <c r="SHJ633" s="462"/>
      <c r="SHK633" s="462"/>
      <c r="SHL633" s="462"/>
      <c r="SHM633" s="462"/>
      <c r="SHN633" s="462"/>
      <c r="SHO633" s="462"/>
      <c r="SHP633" s="462"/>
      <c r="SHQ633" s="462"/>
      <c r="SHR633" s="462"/>
      <c r="SHS633" s="462"/>
      <c r="SHT633" s="462"/>
      <c r="SHU633" s="462"/>
      <c r="SHV633" s="462"/>
      <c r="SHW633" s="462"/>
      <c r="SHX633" s="462"/>
      <c r="SHY633" s="462"/>
      <c r="SHZ633" s="462"/>
      <c r="SIA633" s="462"/>
      <c r="SIB633" s="462"/>
      <c r="SIC633" s="462"/>
      <c r="SID633" s="462"/>
      <c r="SIE633" s="462"/>
      <c r="SIF633" s="462"/>
      <c r="SIG633" s="462"/>
      <c r="SIH633" s="462"/>
      <c r="SII633" s="462"/>
      <c r="SIJ633" s="462"/>
      <c r="SIK633" s="462"/>
      <c r="SIL633" s="462"/>
      <c r="SIM633" s="462"/>
      <c r="SIN633" s="462"/>
      <c r="SIO633" s="462"/>
      <c r="SIP633" s="462"/>
      <c r="SIQ633" s="462"/>
      <c r="SIR633" s="462"/>
      <c r="SIS633" s="462"/>
      <c r="SIT633" s="462"/>
      <c r="SIU633" s="462"/>
      <c r="SIV633" s="462"/>
      <c r="SIW633" s="462"/>
      <c r="SIX633" s="462"/>
      <c r="SIY633" s="462"/>
      <c r="SIZ633" s="462"/>
      <c r="SJA633" s="462"/>
      <c r="SJB633" s="462"/>
      <c r="SJC633" s="462"/>
      <c r="SJD633" s="462"/>
      <c r="SJE633" s="462"/>
      <c r="SJF633" s="462"/>
      <c r="SJG633" s="462"/>
      <c r="SJH633" s="462"/>
      <c r="SJI633" s="462"/>
      <c r="SJJ633" s="462"/>
      <c r="SJK633" s="462"/>
      <c r="SJL633" s="462"/>
      <c r="SJM633" s="462"/>
      <c r="SJN633" s="462"/>
      <c r="SJO633" s="462"/>
      <c r="SJP633" s="462"/>
      <c r="SJQ633" s="462"/>
      <c r="SJR633" s="462"/>
      <c r="SJS633" s="462"/>
      <c r="SJT633" s="462"/>
      <c r="SJU633" s="462"/>
      <c r="SJV633" s="462"/>
      <c r="SJW633" s="462"/>
      <c r="SJX633" s="462"/>
      <c r="SJY633" s="462"/>
      <c r="SJZ633" s="462"/>
      <c r="SKA633" s="462"/>
      <c r="SKB633" s="462"/>
      <c r="SKC633" s="462"/>
      <c r="SKD633" s="462"/>
      <c r="SKE633" s="462"/>
      <c r="SKF633" s="462"/>
      <c r="SKG633" s="462"/>
      <c r="SKH633" s="462"/>
      <c r="SKI633" s="462"/>
      <c r="SKJ633" s="462"/>
      <c r="SKK633" s="462"/>
      <c r="SKL633" s="462"/>
      <c r="SKM633" s="462"/>
      <c r="SKN633" s="462"/>
      <c r="SKO633" s="462"/>
      <c r="SKP633" s="462"/>
      <c r="SKQ633" s="462"/>
      <c r="SKR633" s="462"/>
      <c r="SKS633" s="462"/>
      <c r="SKT633" s="462"/>
      <c r="SKU633" s="462"/>
      <c r="SKV633" s="462"/>
      <c r="SKW633" s="462"/>
      <c r="SKX633" s="462"/>
      <c r="SKY633" s="462"/>
      <c r="SKZ633" s="462"/>
      <c r="SLA633" s="462"/>
      <c r="SLB633" s="462"/>
      <c r="SLC633" s="462"/>
      <c r="SLD633" s="462"/>
      <c r="SLE633" s="462"/>
      <c r="SLF633" s="462"/>
      <c r="SLG633" s="462"/>
      <c r="SLH633" s="462"/>
      <c r="SLI633" s="462"/>
      <c r="SLJ633" s="462"/>
      <c r="SLK633" s="462"/>
      <c r="SLL633" s="462"/>
      <c r="SLM633" s="462"/>
      <c r="SLN633" s="462"/>
      <c r="SLO633" s="462"/>
      <c r="SLP633" s="462"/>
      <c r="SLQ633" s="462"/>
      <c r="SLR633" s="462"/>
      <c r="SLS633" s="462"/>
      <c r="SLT633" s="462"/>
      <c r="SLU633" s="462"/>
      <c r="SLV633" s="462"/>
      <c r="SLW633" s="462"/>
      <c r="SLX633" s="462"/>
      <c r="SLY633" s="462"/>
      <c r="SLZ633" s="462"/>
      <c r="SMA633" s="462"/>
      <c r="SMB633" s="462"/>
      <c r="SMC633" s="462"/>
      <c r="SMD633" s="462"/>
      <c r="SME633" s="462"/>
      <c r="SMF633" s="462"/>
      <c r="SMG633" s="462"/>
      <c r="SMH633" s="462"/>
      <c r="SMI633" s="462"/>
      <c r="SMJ633" s="462"/>
      <c r="SMK633" s="462"/>
      <c r="SML633" s="462"/>
      <c r="SMM633" s="462"/>
      <c r="SMN633" s="462"/>
      <c r="SMO633" s="462"/>
      <c r="SMP633" s="462"/>
      <c r="SMQ633" s="462"/>
      <c r="SMR633" s="462"/>
      <c r="SMS633" s="462"/>
      <c r="SMT633" s="462"/>
      <c r="SMU633" s="462"/>
      <c r="SMV633" s="462"/>
      <c r="SMW633" s="462"/>
      <c r="SMX633" s="462"/>
      <c r="SMY633" s="462"/>
      <c r="SMZ633" s="462"/>
      <c r="SNA633" s="462"/>
      <c r="SNB633" s="462"/>
      <c r="SNC633" s="462"/>
      <c r="SND633" s="462"/>
      <c r="SNE633" s="462"/>
      <c r="SNF633" s="462"/>
      <c r="SNG633" s="462"/>
      <c r="SNH633" s="462"/>
      <c r="SNI633" s="462"/>
      <c r="SNJ633" s="462"/>
      <c r="SNK633" s="462"/>
      <c r="SNL633" s="462"/>
      <c r="SNM633" s="462"/>
      <c r="SNN633" s="462"/>
      <c r="SNO633" s="462"/>
      <c r="SNP633" s="462"/>
      <c r="SNQ633" s="462"/>
      <c r="SNR633" s="462"/>
      <c r="SNS633" s="462"/>
      <c r="SNT633" s="462"/>
      <c r="SNU633" s="462"/>
      <c r="SNV633" s="462"/>
      <c r="SNW633" s="462"/>
      <c r="SNX633" s="462"/>
      <c r="SNY633" s="462"/>
      <c r="SNZ633" s="462"/>
      <c r="SOA633" s="462"/>
      <c r="SOB633" s="462"/>
      <c r="SOC633" s="462"/>
      <c r="SOD633" s="462"/>
      <c r="SOE633" s="462"/>
      <c r="SOF633" s="462"/>
      <c r="SOG633" s="462"/>
      <c r="SOH633" s="462"/>
      <c r="SOI633" s="462"/>
      <c r="SOJ633" s="462"/>
      <c r="SOK633" s="462"/>
      <c r="SOL633" s="462"/>
      <c r="SOM633" s="462"/>
      <c r="SON633" s="462"/>
      <c r="SOO633" s="462"/>
      <c r="SOP633" s="462"/>
      <c r="SOQ633" s="462"/>
      <c r="SOR633" s="462"/>
      <c r="SOS633" s="462"/>
      <c r="SOT633" s="462"/>
      <c r="SOU633" s="462"/>
      <c r="SOV633" s="462"/>
      <c r="SOW633" s="462"/>
      <c r="SOX633" s="462"/>
      <c r="SOY633" s="462"/>
      <c r="SOZ633" s="462"/>
      <c r="SPA633" s="462"/>
      <c r="SPB633" s="462"/>
      <c r="SPC633" s="462"/>
      <c r="SPD633" s="462"/>
      <c r="SPE633" s="462"/>
      <c r="SPF633" s="462"/>
      <c r="SPG633" s="462"/>
      <c r="SPH633" s="462"/>
      <c r="SPI633" s="462"/>
      <c r="SPJ633" s="462"/>
      <c r="SPK633" s="462"/>
      <c r="SPL633" s="462"/>
      <c r="SPM633" s="462"/>
      <c r="SPN633" s="462"/>
      <c r="SPO633" s="462"/>
      <c r="SPP633" s="462"/>
      <c r="SPQ633" s="462"/>
      <c r="SPR633" s="462"/>
      <c r="SPS633" s="462"/>
      <c r="SPT633" s="462"/>
      <c r="SPU633" s="462"/>
      <c r="SPV633" s="462"/>
      <c r="SPW633" s="462"/>
      <c r="SPX633" s="462"/>
      <c r="SPY633" s="462"/>
      <c r="SPZ633" s="462"/>
      <c r="SQA633" s="462"/>
      <c r="SQB633" s="462"/>
      <c r="SQC633" s="462"/>
      <c r="SQD633" s="462"/>
      <c r="SQE633" s="462"/>
      <c r="SQF633" s="462"/>
      <c r="SQG633" s="462"/>
      <c r="SQH633" s="462"/>
      <c r="SQI633" s="462"/>
      <c r="SQJ633" s="462"/>
      <c r="SQK633" s="462"/>
      <c r="SQL633" s="462"/>
      <c r="SQM633" s="462"/>
      <c r="SQN633" s="462"/>
      <c r="SQO633" s="462"/>
      <c r="SQP633" s="462"/>
      <c r="SQQ633" s="462"/>
      <c r="SQR633" s="462"/>
      <c r="SQS633" s="462"/>
      <c r="SQT633" s="462"/>
      <c r="SQU633" s="462"/>
      <c r="SQV633" s="462"/>
      <c r="SQW633" s="462"/>
      <c r="SQX633" s="462"/>
      <c r="SQY633" s="462"/>
      <c r="SQZ633" s="462"/>
      <c r="SRA633" s="462"/>
      <c r="SRB633" s="462"/>
      <c r="SRC633" s="462"/>
      <c r="SRD633" s="462"/>
      <c r="SRE633" s="462"/>
      <c r="SRF633" s="462"/>
      <c r="SRG633" s="462"/>
      <c r="SRH633" s="462"/>
      <c r="SRI633" s="462"/>
      <c r="SRJ633" s="462"/>
      <c r="SRK633" s="462"/>
      <c r="SRL633" s="462"/>
      <c r="SRM633" s="462"/>
      <c r="SRN633" s="462"/>
      <c r="SRO633" s="462"/>
      <c r="SRP633" s="462"/>
      <c r="SRQ633" s="462"/>
      <c r="SRR633" s="462"/>
      <c r="SRS633" s="462"/>
      <c r="SRT633" s="462"/>
      <c r="SRU633" s="462"/>
      <c r="SRV633" s="462"/>
      <c r="SRW633" s="462"/>
      <c r="SRX633" s="462"/>
      <c r="SRY633" s="462"/>
      <c r="SRZ633" s="462"/>
      <c r="SSA633" s="462"/>
      <c r="SSB633" s="462"/>
      <c r="SSC633" s="462"/>
      <c r="SSD633" s="462"/>
      <c r="SSE633" s="462"/>
      <c r="SSF633" s="462"/>
      <c r="SSG633" s="462"/>
      <c r="SSH633" s="462"/>
      <c r="SSI633" s="462"/>
      <c r="SSJ633" s="462"/>
      <c r="SSK633" s="462"/>
      <c r="SSL633" s="462"/>
      <c r="SSM633" s="462"/>
      <c r="SSN633" s="462"/>
      <c r="SSO633" s="462"/>
      <c r="SSP633" s="462"/>
      <c r="SSQ633" s="462"/>
      <c r="SSR633" s="462"/>
      <c r="SSS633" s="462"/>
      <c r="SST633" s="462"/>
      <c r="SSU633" s="462"/>
      <c r="SSV633" s="462"/>
      <c r="SSW633" s="462"/>
      <c r="SSX633" s="462"/>
      <c r="SSY633" s="462"/>
      <c r="SSZ633" s="462"/>
      <c r="STA633" s="462"/>
      <c r="STB633" s="462"/>
      <c r="STC633" s="462"/>
      <c r="STD633" s="462"/>
      <c r="STE633" s="462"/>
      <c r="STF633" s="462"/>
      <c r="STG633" s="462"/>
      <c r="STH633" s="462"/>
      <c r="STI633" s="462"/>
      <c r="STJ633" s="462"/>
      <c r="STK633" s="462"/>
      <c r="STL633" s="462"/>
      <c r="STM633" s="462"/>
      <c r="STN633" s="462"/>
      <c r="STO633" s="462"/>
      <c r="STP633" s="462"/>
      <c r="STQ633" s="462"/>
      <c r="STR633" s="462"/>
      <c r="STS633" s="462"/>
      <c r="STT633" s="462"/>
      <c r="STU633" s="462"/>
      <c r="STV633" s="462"/>
      <c r="STW633" s="462"/>
      <c r="STX633" s="462"/>
      <c r="STY633" s="462"/>
      <c r="STZ633" s="462"/>
      <c r="SUA633" s="462"/>
      <c r="SUB633" s="462"/>
      <c r="SUC633" s="462"/>
      <c r="SUD633" s="462"/>
      <c r="SUE633" s="462"/>
      <c r="SUF633" s="462"/>
      <c r="SUG633" s="462"/>
      <c r="SUH633" s="462"/>
      <c r="SUI633" s="462"/>
      <c r="SUJ633" s="462"/>
      <c r="SUK633" s="462"/>
      <c r="SUL633" s="462"/>
      <c r="SUM633" s="462"/>
      <c r="SUN633" s="462"/>
      <c r="SUO633" s="462"/>
      <c r="SUP633" s="462"/>
      <c r="SUQ633" s="462"/>
      <c r="SUR633" s="462"/>
      <c r="SUS633" s="462"/>
      <c r="SUT633" s="462"/>
      <c r="SUU633" s="462"/>
      <c r="SUV633" s="462"/>
      <c r="SUW633" s="462"/>
      <c r="SUX633" s="462"/>
      <c r="SUY633" s="462"/>
      <c r="SUZ633" s="462"/>
      <c r="SVA633" s="462"/>
      <c r="SVB633" s="462"/>
      <c r="SVC633" s="462"/>
      <c r="SVD633" s="462"/>
      <c r="SVE633" s="462"/>
      <c r="SVF633" s="462"/>
      <c r="SVG633" s="462"/>
      <c r="SVH633" s="462"/>
      <c r="SVI633" s="462"/>
      <c r="SVJ633" s="462"/>
      <c r="SVK633" s="462"/>
      <c r="SVL633" s="462"/>
      <c r="SVM633" s="462"/>
      <c r="SVN633" s="462"/>
      <c r="SVO633" s="462"/>
      <c r="SVP633" s="462"/>
      <c r="SVQ633" s="462"/>
      <c r="SVR633" s="462"/>
      <c r="SVS633" s="462"/>
      <c r="SVT633" s="462"/>
      <c r="SVU633" s="462"/>
      <c r="SVV633" s="462"/>
      <c r="SVW633" s="462"/>
      <c r="SVX633" s="462"/>
      <c r="SVY633" s="462"/>
      <c r="SVZ633" s="462"/>
      <c r="SWA633" s="462"/>
      <c r="SWB633" s="462"/>
      <c r="SWC633" s="462"/>
      <c r="SWD633" s="462"/>
      <c r="SWE633" s="462"/>
      <c r="SWF633" s="462"/>
      <c r="SWG633" s="462"/>
      <c r="SWH633" s="462"/>
      <c r="SWI633" s="462"/>
      <c r="SWJ633" s="462"/>
      <c r="SWK633" s="462"/>
      <c r="SWL633" s="462"/>
      <c r="SWM633" s="462"/>
      <c r="SWN633" s="462"/>
      <c r="SWO633" s="462"/>
      <c r="SWP633" s="462"/>
      <c r="SWQ633" s="462"/>
      <c r="SWR633" s="462"/>
      <c r="SWS633" s="462"/>
      <c r="SWT633" s="462"/>
      <c r="SWU633" s="462"/>
      <c r="SWV633" s="462"/>
      <c r="SWW633" s="462"/>
      <c r="SWX633" s="462"/>
      <c r="SWY633" s="462"/>
      <c r="SWZ633" s="462"/>
      <c r="SXA633" s="462"/>
      <c r="SXB633" s="462"/>
      <c r="SXC633" s="462"/>
      <c r="SXD633" s="462"/>
      <c r="SXE633" s="462"/>
      <c r="SXF633" s="462"/>
      <c r="SXG633" s="462"/>
      <c r="SXH633" s="462"/>
      <c r="SXI633" s="462"/>
      <c r="SXJ633" s="462"/>
      <c r="SXK633" s="462"/>
      <c r="SXL633" s="462"/>
      <c r="SXM633" s="462"/>
      <c r="SXN633" s="462"/>
      <c r="SXO633" s="462"/>
      <c r="SXP633" s="462"/>
      <c r="SXQ633" s="462"/>
      <c r="SXR633" s="462"/>
      <c r="SXS633" s="462"/>
      <c r="SXT633" s="462"/>
      <c r="SXU633" s="462"/>
      <c r="SXV633" s="462"/>
      <c r="SXW633" s="462"/>
      <c r="SXX633" s="462"/>
      <c r="SXY633" s="462"/>
      <c r="SXZ633" s="462"/>
      <c r="SYA633" s="462"/>
      <c r="SYB633" s="462"/>
      <c r="SYC633" s="462"/>
      <c r="SYD633" s="462"/>
      <c r="SYE633" s="462"/>
      <c r="SYF633" s="462"/>
      <c r="SYG633" s="462"/>
      <c r="SYH633" s="462"/>
      <c r="SYI633" s="462"/>
      <c r="SYJ633" s="462"/>
      <c r="SYK633" s="462"/>
      <c r="SYL633" s="462"/>
      <c r="SYM633" s="462"/>
      <c r="SYN633" s="462"/>
      <c r="SYO633" s="462"/>
      <c r="SYP633" s="462"/>
      <c r="SYQ633" s="462"/>
      <c r="SYR633" s="462"/>
      <c r="SYS633" s="462"/>
      <c r="SYT633" s="462"/>
      <c r="SYU633" s="462"/>
      <c r="SYV633" s="462"/>
      <c r="SYW633" s="462"/>
      <c r="SYX633" s="462"/>
      <c r="SYY633" s="462"/>
      <c r="SYZ633" s="462"/>
      <c r="SZA633" s="462"/>
      <c r="SZB633" s="462"/>
      <c r="SZC633" s="462"/>
      <c r="SZD633" s="462"/>
      <c r="SZE633" s="462"/>
      <c r="SZF633" s="462"/>
      <c r="SZG633" s="462"/>
      <c r="SZH633" s="462"/>
      <c r="SZI633" s="462"/>
      <c r="SZJ633" s="462"/>
      <c r="SZK633" s="462"/>
      <c r="SZL633" s="462"/>
      <c r="SZM633" s="462"/>
      <c r="SZN633" s="462"/>
      <c r="SZO633" s="462"/>
      <c r="SZP633" s="462"/>
      <c r="SZQ633" s="462"/>
      <c r="SZR633" s="462"/>
      <c r="SZS633" s="462"/>
      <c r="SZT633" s="462"/>
      <c r="SZU633" s="462"/>
      <c r="SZV633" s="462"/>
      <c r="SZW633" s="462"/>
      <c r="SZX633" s="462"/>
      <c r="SZY633" s="462"/>
      <c r="SZZ633" s="462"/>
      <c r="TAA633" s="462"/>
      <c r="TAB633" s="462"/>
      <c r="TAC633" s="462"/>
      <c r="TAD633" s="462"/>
      <c r="TAE633" s="462"/>
      <c r="TAF633" s="462"/>
      <c r="TAG633" s="462"/>
      <c r="TAH633" s="462"/>
      <c r="TAI633" s="462"/>
      <c r="TAJ633" s="462"/>
      <c r="TAK633" s="462"/>
      <c r="TAL633" s="462"/>
      <c r="TAM633" s="462"/>
      <c r="TAN633" s="462"/>
      <c r="TAO633" s="462"/>
      <c r="TAP633" s="462"/>
      <c r="TAQ633" s="462"/>
      <c r="TAR633" s="462"/>
      <c r="TAS633" s="462"/>
      <c r="TAT633" s="462"/>
      <c r="TAU633" s="462"/>
      <c r="TAV633" s="462"/>
      <c r="TAW633" s="462"/>
      <c r="TAX633" s="462"/>
      <c r="TAY633" s="462"/>
      <c r="TAZ633" s="462"/>
      <c r="TBA633" s="462"/>
      <c r="TBB633" s="462"/>
      <c r="TBC633" s="462"/>
      <c r="TBD633" s="462"/>
      <c r="TBE633" s="462"/>
      <c r="TBF633" s="462"/>
      <c r="TBG633" s="462"/>
      <c r="TBH633" s="462"/>
      <c r="TBI633" s="462"/>
      <c r="TBJ633" s="462"/>
      <c r="TBK633" s="462"/>
      <c r="TBL633" s="462"/>
      <c r="TBM633" s="462"/>
      <c r="TBN633" s="462"/>
      <c r="TBO633" s="462"/>
      <c r="TBP633" s="462"/>
      <c r="TBQ633" s="462"/>
      <c r="TBR633" s="462"/>
      <c r="TBS633" s="462"/>
      <c r="TBT633" s="462"/>
      <c r="TBU633" s="462"/>
      <c r="TBV633" s="462"/>
      <c r="TBW633" s="462"/>
      <c r="TBX633" s="462"/>
      <c r="TBY633" s="462"/>
      <c r="TBZ633" s="462"/>
      <c r="TCA633" s="462"/>
      <c r="TCB633" s="462"/>
      <c r="TCC633" s="462"/>
      <c r="TCD633" s="462"/>
      <c r="TCE633" s="462"/>
      <c r="TCF633" s="462"/>
      <c r="TCG633" s="462"/>
      <c r="TCH633" s="462"/>
      <c r="TCI633" s="462"/>
      <c r="TCJ633" s="462"/>
      <c r="TCK633" s="462"/>
      <c r="TCL633" s="462"/>
      <c r="TCM633" s="462"/>
      <c r="TCN633" s="462"/>
      <c r="TCO633" s="462"/>
      <c r="TCP633" s="462"/>
      <c r="TCQ633" s="462"/>
      <c r="TCR633" s="462"/>
      <c r="TCS633" s="462"/>
      <c r="TCT633" s="462"/>
      <c r="TCU633" s="462"/>
      <c r="TCV633" s="462"/>
      <c r="TCW633" s="462"/>
      <c r="TCX633" s="462"/>
      <c r="TCY633" s="462"/>
      <c r="TCZ633" s="462"/>
      <c r="TDA633" s="462"/>
      <c r="TDB633" s="462"/>
      <c r="TDC633" s="462"/>
      <c r="TDD633" s="462"/>
      <c r="TDE633" s="462"/>
      <c r="TDF633" s="462"/>
      <c r="TDG633" s="462"/>
      <c r="TDH633" s="462"/>
      <c r="TDI633" s="462"/>
      <c r="TDJ633" s="462"/>
      <c r="TDK633" s="462"/>
      <c r="TDL633" s="462"/>
      <c r="TDM633" s="462"/>
      <c r="TDN633" s="462"/>
      <c r="TDO633" s="462"/>
      <c r="TDP633" s="462"/>
      <c r="TDQ633" s="462"/>
      <c r="TDR633" s="462"/>
      <c r="TDS633" s="462"/>
      <c r="TDT633" s="462"/>
      <c r="TDU633" s="462"/>
      <c r="TDV633" s="462"/>
      <c r="TDW633" s="462"/>
      <c r="TDX633" s="462"/>
      <c r="TDY633" s="462"/>
      <c r="TDZ633" s="462"/>
      <c r="TEA633" s="462"/>
      <c r="TEB633" s="462"/>
      <c r="TEC633" s="462"/>
      <c r="TED633" s="462"/>
      <c r="TEE633" s="462"/>
      <c r="TEF633" s="462"/>
      <c r="TEG633" s="462"/>
      <c r="TEH633" s="462"/>
      <c r="TEI633" s="462"/>
      <c r="TEJ633" s="462"/>
      <c r="TEK633" s="462"/>
      <c r="TEL633" s="462"/>
      <c r="TEM633" s="462"/>
      <c r="TEN633" s="462"/>
      <c r="TEO633" s="462"/>
      <c r="TEP633" s="462"/>
      <c r="TEQ633" s="462"/>
      <c r="TER633" s="462"/>
      <c r="TES633" s="462"/>
      <c r="TET633" s="462"/>
      <c r="TEU633" s="462"/>
      <c r="TEV633" s="462"/>
      <c r="TEW633" s="462"/>
      <c r="TEX633" s="462"/>
      <c r="TEY633" s="462"/>
      <c r="TEZ633" s="462"/>
      <c r="TFA633" s="462"/>
      <c r="TFB633" s="462"/>
      <c r="TFC633" s="462"/>
      <c r="TFD633" s="462"/>
      <c r="TFE633" s="462"/>
      <c r="TFF633" s="462"/>
      <c r="TFG633" s="462"/>
      <c r="TFH633" s="462"/>
      <c r="TFI633" s="462"/>
      <c r="TFJ633" s="462"/>
      <c r="TFK633" s="462"/>
      <c r="TFL633" s="462"/>
      <c r="TFM633" s="462"/>
      <c r="TFN633" s="462"/>
      <c r="TFO633" s="462"/>
      <c r="TFP633" s="462"/>
      <c r="TFQ633" s="462"/>
      <c r="TFR633" s="462"/>
      <c r="TFS633" s="462"/>
      <c r="TFT633" s="462"/>
      <c r="TFU633" s="462"/>
      <c r="TFV633" s="462"/>
      <c r="TFW633" s="462"/>
      <c r="TFX633" s="462"/>
      <c r="TFY633" s="462"/>
      <c r="TFZ633" s="462"/>
      <c r="TGA633" s="462"/>
      <c r="TGB633" s="462"/>
      <c r="TGC633" s="462"/>
      <c r="TGD633" s="462"/>
      <c r="TGE633" s="462"/>
      <c r="TGF633" s="462"/>
      <c r="TGG633" s="462"/>
      <c r="TGH633" s="462"/>
      <c r="TGI633" s="462"/>
      <c r="TGJ633" s="462"/>
      <c r="TGK633" s="462"/>
      <c r="TGL633" s="462"/>
      <c r="TGM633" s="462"/>
      <c r="TGN633" s="462"/>
      <c r="TGO633" s="462"/>
      <c r="TGP633" s="462"/>
      <c r="TGQ633" s="462"/>
      <c r="TGR633" s="462"/>
      <c r="TGS633" s="462"/>
      <c r="TGT633" s="462"/>
      <c r="TGU633" s="462"/>
      <c r="TGV633" s="462"/>
      <c r="TGW633" s="462"/>
      <c r="TGX633" s="462"/>
      <c r="TGY633" s="462"/>
      <c r="TGZ633" s="462"/>
      <c r="THA633" s="462"/>
      <c r="THB633" s="462"/>
      <c r="THC633" s="462"/>
      <c r="THD633" s="462"/>
      <c r="THE633" s="462"/>
      <c r="THF633" s="462"/>
      <c r="THG633" s="462"/>
      <c r="THH633" s="462"/>
      <c r="THI633" s="462"/>
      <c r="THJ633" s="462"/>
      <c r="THK633" s="462"/>
      <c r="THL633" s="462"/>
      <c r="THM633" s="462"/>
      <c r="THN633" s="462"/>
      <c r="THO633" s="462"/>
      <c r="THP633" s="462"/>
      <c r="THQ633" s="462"/>
      <c r="THR633" s="462"/>
      <c r="THS633" s="462"/>
      <c r="THT633" s="462"/>
      <c r="THU633" s="462"/>
      <c r="THV633" s="462"/>
      <c r="THW633" s="462"/>
      <c r="THX633" s="462"/>
      <c r="THY633" s="462"/>
      <c r="THZ633" s="462"/>
      <c r="TIA633" s="462"/>
      <c r="TIB633" s="462"/>
      <c r="TIC633" s="462"/>
      <c r="TID633" s="462"/>
      <c r="TIE633" s="462"/>
      <c r="TIF633" s="462"/>
      <c r="TIG633" s="462"/>
      <c r="TIH633" s="462"/>
      <c r="TII633" s="462"/>
      <c r="TIJ633" s="462"/>
      <c r="TIK633" s="462"/>
      <c r="TIL633" s="462"/>
      <c r="TIM633" s="462"/>
      <c r="TIN633" s="462"/>
      <c r="TIO633" s="462"/>
      <c r="TIP633" s="462"/>
      <c r="TIQ633" s="462"/>
      <c r="TIR633" s="462"/>
      <c r="TIS633" s="462"/>
      <c r="TIT633" s="462"/>
      <c r="TIU633" s="462"/>
      <c r="TIV633" s="462"/>
      <c r="TIW633" s="462"/>
      <c r="TIX633" s="462"/>
      <c r="TIY633" s="462"/>
      <c r="TIZ633" s="462"/>
      <c r="TJA633" s="462"/>
      <c r="TJB633" s="462"/>
      <c r="TJC633" s="462"/>
      <c r="TJD633" s="462"/>
      <c r="TJE633" s="462"/>
      <c r="TJF633" s="462"/>
      <c r="TJG633" s="462"/>
      <c r="TJH633" s="462"/>
      <c r="TJI633" s="462"/>
      <c r="TJJ633" s="462"/>
      <c r="TJK633" s="462"/>
      <c r="TJL633" s="462"/>
      <c r="TJM633" s="462"/>
      <c r="TJN633" s="462"/>
      <c r="TJO633" s="462"/>
      <c r="TJP633" s="462"/>
      <c r="TJQ633" s="462"/>
      <c r="TJR633" s="462"/>
      <c r="TJS633" s="462"/>
      <c r="TJT633" s="462"/>
      <c r="TJU633" s="462"/>
      <c r="TJV633" s="462"/>
      <c r="TJW633" s="462"/>
      <c r="TJX633" s="462"/>
      <c r="TJY633" s="462"/>
      <c r="TJZ633" s="462"/>
      <c r="TKA633" s="462"/>
      <c r="TKB633" s="462"/>
      <c r="TKC633" s="462"/>
      <c r="TKD633" s="462"/>
      <c r="TKE633" s="462"/>
      <c r="TKF633" s="462"/>
      <c r="TKG633" s="462"/>
      <c r="TKH633" s="462"/>
      <c r="TKI633" s="462"/>
      <c r="TKJ633" s="462"/>
      <c r="TKK633" s="462"/>
      <c r="TKL633" s="462"/>
      <c r="TKM633" s="462"/>
      <c r="TKN633" s="462"/>
      <c r="TKO633" s="462"/>
      <c r="TKP633" s="462"/>
      <c r="TKQ633" s="462"/>
      <c r="TKR633" s="462"/>
      <c r="TKS633" s="462"/>
      <c r="TKT633" s="462"/>
      <c r="TKU633" s="462"/>
      <c r="TKV633" s="462"/>
      <c r="TKW633" s="462"/>
      <c r="TKX633" s="462"/>
      <c r="TKY633" s="462"/>
      <c r="TKZ633" s="462"/>
      <c r="TLA633" s="462"/>
      <c r="TLB633" s="462"/>
      <c r="TLC633" s="462"/>
      <c r="TLD633" s="462"/>
      <c r="TLE633" s="462"/>
      <c r="TLF633" s="462"/>
      <c r="TLG633" s="462"/>
      <c r="TLH633" s="462"/>
      <c r="TLI633" s="462"/>
      <c r="TLJ633" s="462"/>
      <c r="TLK633" s="462"/>
      <c r="TLL633" s="462"/>
      <c r="TLM633" s="462"/>
      <c r="TLN633" s="462"/>
      <c r="TLO633" s="462"/>
      <c r="TLP633" s="462"/>
      <c r="TLQ633" s="462"/>
      <c r="TLR633" s="462"/>
      <c r="TLS633" s="462"/>
      <c r="TLT633" s="462"/>
      <c r="TLU633" s="462"/>
      <c r="TLV633" s="462"/>
      <c r="TLW633" s="462"/>
      <c r="TLX633" s="462"/>
      <c r="TLY633" s="462"/>
      <c r="TLZ633" s="462"/>
      <c r="TMA633" s="462"/>
      <c r="TMB633" s="462"/>
      <c r="TMC633" s="462"/>
      <c r="TMD633" s="462"/>
      <c r="TME633" s="462"/>
      <c r="TMF633" s="462"/>
      <c r="TMG633" s="462"/>
      <c r="TMH633" s="462"/>
      <c r="TMI633" s="462"/>
      <c r="TMJ633" s="462"/>
      <c r="TMK633" s="462"/>
      <c r="TML633" s="462"/>
      <c r="TMM633" s="462"/>
      <c r="TMN633" s="462"/>
      <c r="TMO633" s="462"/>
      <c r="TMP633" s="462"/>
      <c r="TMQ633" s="462"/>
      <c r="TMR633" s="462"/>
      <c r="TMS633" s="462"/>
      <c r="TMT633" s="462"/>
      <c r="TMU633" s="462"/>
      <c r="TMV633" s="462"/>
      <c r="TMW633" s="462"/>
      <c r="TMX633" s="462"/>
      <c r="TMY633" s="462"/>
      <c r="TMZ633" s="462"/>
      <c r="TNA633" s="462"/>
      <c r="TNB633" s="462"/>
      <c r="TNC633" s="462"/>
      <c r="TND633" s="462"/>
      <c r="TNE633" s="462"/>
      <c r="TNF633" s="462"/>
      <c r="TNG633" s="462"/>
      <c r="TNH633" s="462"/>
      <c r="TNI633" s="462"/>
      <c r="TNJ633" s="462"/>
      <c r="TNK633" s="462"/>
      <c r="TNL633" s="462"/>
      <c r="TNM633" s="462"/>
      <c r="TNN633" s="462"/>
      <c r="TNO633" s="462"/>
      <c r="TNP633" s="462"/>
      <c r="TNQ633" s="462"/>
      <c r="TNR633" s="462"/>
      <c r="TNS633" s="462"/>
      <c r="TNT633" s="462"/>
      <c r="TNU633" s="462"/>
      <c r="TNV633" s="462"/>
      <c r="TNW633" s="462"/>
      <c r="TNX633" s="462"/>
      <c r="TNY633" s="462"/>
      <c r="TNZ633" s="462"/>
      <c r="TOA633" s="462"/>
      <c r="TOB633" s="462"/>
      <c r="TOC633" s="462"/>
      <c r="TOD633" s="462"/>
      <c r="TOE633" s="462"/>
      <c r="TOF633" s="462"/>
      <c r="TOG633" s="462"/>
      <c r="TOH633" s="462"/>
      <c r="TOI633" s="462"/>
      <c r="TOJ633" s="462"/>
      <c r="TOK633" s="462"/>
      <c r="TOL633" s="462"/>
      <c r="TOM633" s="462"/>
      <c r="TON633" s="462"/>
      <c r="TOO633" s="462"/>
      <c r="TOP633" s="462"/>
      <c r="TOQ633" s="462"/>
      <c r="TOR633" s="462"/>
      <c r="TOS633" s="462"/>
      <c r="TOT633" s="462"/>
      <c r="TOU633" s="462"/>
      <c r="TOV633" s="462"/>
      <c r="TOW633" s="462"/>
      <c r="TOX633" s="462"/>
      <c r="TOY633" s="462"/>
      <c r="TOZ633" s="462"/>
      <c r="TPA633" s="462"/>
      <c r="TPB633" s="462"/>
      <c r="TPC633" s="462"/>
      <c r="TPD633" s="462"/>
      <c r="TPE633" s="462"/>
      <c r="TPF633" s="462"/>
      <c r="TPG633" s="462"/>
      <c r="TPH633" s="462"/>
      <c r="TPI633" s="462"/>
      <c r="TPJ633" s="462"/>
      <c r="TPK633" s="462"/>
      <c r="TPL633" s="462"/>
      <c r="TPM633" s="462"/>
      <c r="TPN633" s="462"/>
      <c r="TPO633" s="462"/>
      <c r="TPP633" s="462"/>
      <c r="TPQ633" s="462"/>
      <c r="TPR633" s="462"/>
      <c r="TPS633" s="462"/>
      <c r="TPT633" s="462"/>
      <c r="TPU633" s="462"/>
      <c r="TPV633" s="462"/>
      <c r="TPW633" s="462"/>
      <c r="TPX633" s="462"/>
      <c r="TPY633" s="462"/>
      <c r="TPZ633" s="462"/>
      <c r="TQA633" s="462"/>
      <c r="TQB633" s="462"/>
      <c r="TQC633" s="462"/>
      <c r="TQD633" s="462"/>
      <c r="TQE633" s="462"/>
      <c r="TQF633" s="462"/>
      <c r="TQG633" s="462"/>
      <c r="TQH633" s="462"/>
      <c r="TQI633" s="462"/>
      <c r="TQJ633" s="462"/>
      <c r="TQK633" s="462"/>
      <c r="TQL633" s="462"/>
      <c r="TQM633" s="462"/>
      <c r="TQN633" s="462"/>
      <c r="TQO633" s="462"/>
      <c r="TQP633" s="462"/>
      <c r="TQQ633" s="462"/>
      <c r="TQR633" s="462"/>
      <c r="TQS633" s="462"/>
      <c r="TQT633" s="462"/>
      <c r="TQU633" s="462"/>
      <c r="TQV633" s="462"/>
      <c r="TQW633" s="462"/>
      <c r="TQX633" s="462"/>
      <c r="TQY633" s="462"/>
      <c r="TQZ633" s="462"/>
      <c r="TRA633" s="462"/>
      <c r="TRB633" s="462"/>
      <c r="TRC633" s="462"/>
      <c r="TRD633" s="462"/>
      <c r="TRE633" s="462"/>
      <c r="TRF633" s="462"/>
      <c r="TRG633" s="462"/>
      <c r="TRH633" s="462"/>
      <c r="TRI633" s="462"/>
      <c r="TRJ633" s="462"/>
      <c r="TRK633" s="462"/>
      <c r="TRL633" s="462"/>
      <c r="TRM633" s="462"/>
      <c r="TRN633" s="462"/>
      <c r="TRO633" s="462"/>
      <c r="TRP633" s="462"/>
      <c r="TRQ633" s="462"/>
      <c r="TRR633" s="462"/>
      <c r="TRS633" s="462"/>
      <c r="TRT633" s="462"/>
      <c r="TRU633" s="462"/>
      <c r="TRV633" s="462"/>
      <c r="TRW633" s="462"/>
      <c r="TRX633" s="462"/>
      <c r="TRY633" s="462"/>
      <c r="TRZ633" s="462"/>
      <c r="TSA633" s="462"/>
      <c r="TSB633" s="462"/>
      <c r="TSC633" s="462"/>
      <c r="TSD633" s="462"/>
      <c r="TSE633" s="462"/>
      <c r="TSF633" s="462"/>
      <c r="TSG633" s="462"/>
      <c r="TSH633" s="462"/>
      <c r="TSI633" s="462"/>
      <c r="TSJ633" s="462"/>
      <c r="TSK633" s="462"/>
      <c r="TSL633" s="462"/>
      <c r="TSM633" s="462"/>
      <c r="TSN633" s="462"/>
      <c r="TSO633" s="462"/>
      <c r="TSP633" s="462"/>
      <c r="TSQ633" s="462"/>
      <c r="TSR633" s="462"/>
      <c r="TSS633" s="462"/>
      <c r="TST633" s="462"/>
      <c r="TSU633" s="462"/>
      <c r="TSV633" s="462"/>
      <c r="TSW633" s="462"/>
      <c r="TSX633" s="462"/>
      <c r="TSY633" s="462"/>
      <c r="TSZ633" s="462"/>
      <c r="TTA633" s="462"/>
      <c r="TTB633" s="462"/>
      <c r="TTC633" s="462"/>
      <c r="TTD633" s="462"/>
      <c r="TTE633" s="462"/>
      <c r="TTF633" s="462"/>
      <c r="TTG633" s="462"/>
      <c r="TTH633" s="462"/>
      <c r="TTI633" s="462"/>
      <c r="TTJ633" s="462"/>
      <c r="TTK633" s="462"/>
      <c r="TTL633" s="462"/>
      <c r="TTM633" s="462"/>
      <c r="TTN633" s="462"/>
      <c r="TTO633" s="462"/>
      <c r="TTP633" s="462"/>
      <c r="TTQ633" s="462"/>
      <c r="TTR633" s="462"/>
      <c r="TTS633" s="462"/>
      <c r="TTT633" s="462"/>
      <c r="TTU633" s="462"/>
      <c r="TTV633" s="462"/>
      <c r="TTW633" s="462"/>
      <c r="TTX633" s="462"/>
      <c r="TTY633" s="462"/>
      <c r="TTZ633" s="462"/>
      <c r="TUA633" s="462"/>
      <c r="TUB633" s="462"/>
      <c r="TUC633" s="462"/>
      <c r="TUD633" s="462"/>
      <c r="TUE633" s="462"/>
      <c r="TUF633" s="462"/>
      <c r="TUG633" s="462"/>
      <c r="TUH633" s="462"/>
      <c r="TUI633" s="462"/>
      <c r="TUJ633" s="462"/>
      <c r="TUK633" s="462"/>
      <c r="TUL633" s="462"/>
      <c r="TUM633" s="462"/>
      <c r="TUN633" s="462"/>
      <c r="TUO633" s="462"/>
      <c r="TUP633" s="462"/>
      <c r="TUQ633" s="462"/>
      <c r="TUR633" s="462"/>
      <c r="TUS633" s="462"/>
      <c r="TUT633" s="462"/>
      <c r="TUU633" s="462"/>
      <c r="TUV633" s="462"/>
      <c r="TUW633" s="462"/>
      <c r="TUX633" s="462"/>
      <c r="TUY633" s="462"/>
      <c r="TUZ633" s="462"/>
      <c r="TVA633" s="462"/>
      <c r="TVB633" s="462"/>
      <c r="TVC633" s="462"/>
      <c r="TVD633" s="462"/>
      <c r="TVE633" s="462"/>
      <c r="TVF633" s="462"/>
      <c r="TVG633" s="462"/>
      <c r="TVH633" s="462"/>
      <c r="TVI633" s="462"/>
      <c r="TVJ633" s="462"/>
      <c r="TVK633" s="462"/>
      <c r="TVL633" s="462"/>
      <c r="TVM633" s="462"/>
      <c r="TVN633" s="462"/>
      <c r="TVO633" s="462"/>
      <c r="TVP633" s="462"/>
      <c r="TVQ633" s="462"/>
      <c r="TVR633" s="462"/>
      <c r="TVS633" s="462"/>
      <c r="TVT633" s="462"/>
      <c r="TVU633" s="462"/>
      <c r="TVV633" s="462"/>
      <c r="TVW633" s="462"/>
      <c r="TVX633" s="462"/>
      <c r="TVY633" s="462"/>
      <c r="TVZ633" s="462"/>
      <c r="TWA633" s="462"/>
      <c r="TWB633" s="462"/>
      <c r="TWC633" s="462"/>
      <c r="TWD633" s="462"/>
      <c r="TWE633" s="462"/>
      <c r="TWF633" s="462"/>
      <c r="TWG633" s="462"/>
      <c r="TWH633" s="462"/>
      <c r="TWI633" s="462"/>
      <c r="TWJ633" s="462"/>
      <c r="TWK633" s="462"/>
      <c r="TWL633" s="462"/>
      <c r="TWM633" s="462"/>
      <c r="TWN633" s="462"/>
      <c r="TWO633" s="462"/>
      <c r="TWP633" s="462"/>
      <c r="TWQ633" s="462"/>
      <c r="TWR633" s="462"/>
      <c r="TWS633" s="462"/>
      <c r="TWT633" s="462"/>
      <c r="TWU633" s="462"/>
      <c r="TWV633" s="462"/>
      <c r="TWW633" s="462"/>
      <c r="TWX633" s="462"/>
      <c r="TWY633" s="462"/>
      <c r="TWZ633" s="462"/>
      <c r="TXA633" s="462"/>
      <c r="TXB633" s="462"/>
      <c r="TXC633" s="462"/>
      <c r="TXD633" s="462"/>
      <c r="TXE633" s="462"/>
      <c r="TXF633" s="462"/>
      <c r="TXG633" s="462"/>
      <c r="TXH633" s="462"/>
      <c r="TXI633" s="462"/>
      <c r="TXJ633" s="462"/>
      <c r="TXK633" s="462"/>
      <c r="TXL633" s="462"/>
      <c r="TXM633" s="462"/>
      <c r="TXN633" s="462"/>
      <c r="TXO633" s="462"/>
      <c r="TXP633" s="462"/>
      <c r="TXQ633" s="462"/>
      <c r="TXR633" s="462"/>
      <c r="TXS633" s="462"/>
      <c r="TXT633" s="462"/>
      <c r="TXU633" s="462"/>
      <c r="TXV633" s="462"/>
      <c r="TXW633" s="462"/>
      <c r="TXX633" s="462"/>
      <c r="TXY633" s="462"/>
      <c r="TXZ633" s="462"/>
      <c r="TYA633" s="462"/>
      <c r="TYB633" s="462"/>
      <c r="TYC633" s="462"/>
      <c r="TYD633" s="462"/>
      <c r="TYE633" s="462"/>
      <c r="TYF633" s="462"/>
      <c r="TYG633" s="462"/>
      <c r="TYH633" s="462"/>
      <c r="TYI633" s="462"/>
      <c r="TYJ633" s="462"/>
      <c r="TYK633" s="462"/>
      <c r="TYL633" s="462"/>
      <c r="TYM633" s="462"/>
      <c r="TYN633" s="462"/>
      <c r="TYO633" s="462"/>
      <c r="TYP633" s="462"/>
      <c r="TYQ633" s="462"/>
      <c r="TYR633" s="462"/>
      <c r="TYS633" s="462"/>
      <c r="TYT633" s="462"/>
      <c r="TYU633" s="462"/>
      <c r="TYV633" s="462"/>
      <c r="TYW633" s="462"/>
      <c r="TYX633" s="462"/>
      <c r="TYY633" s="462"/>
      <c r="TYZ633" s="462"/>
      <c r="TZA633" s="462"/>
      <c r="TZB633" s="462"/>
      <c r="TZC633" s="462"/>
      <c r="TZD633" s="462"/>
      <c r="TZE633" s="462"/>
      <c r="TZF633" s="462"/>
      <c r="TZG633" s="462"/>
      <c r="TZH633" s="462"/>
      <c r="TZI633" s="462"/>
      <c r="TZJ633" s="462"/>
      <c r="TZK633" s="462"/>
      <c r="TZL633" s="462"/>
      <c r="TZM633" s="462"/>
      <c r="TZN633" s="462"/>
      <c r="TZO633" s="462"/>
      <c r="TZP633" s="462"/>
      <c r="TZQ633" s="462"/>
      <c r="TZR633" s="462"/>
      <c r="TZS633" s="462"/>
      <c r="TZT633" s="462"/>
      <c r="TZU633" s="462"/>
      <c r="TZV633" s="462"/>
      <c r="TZW633" s="462"/>
      <c r="TZX633" s="462"/>
      <c r="TZY633" s="462"/>
      <c r="TZZ633" s="462"/>
      <c r="UAA633" s="462"/>
      <c r="UAB633" s="462"/>
      <c r="UAC633" s="462"/>
      <c r="UAD633" s="462"/>
      <c r="UAE633" s="462"/>
      <c r="UAF633" s="462"/>
      <c r="UAG633" s="462"/>
      <c r="UAH633" s="462"/>
      <c r="UAI633" s="462"/>
      <c r="UAJ633" s="462"/>
      <c r="UAK633" s="462"/>
      <c r="UAL633" s="462"/>
      <c r="UAM633" s="462"/>
      <c r="UAN633" s="462"/>
      <c r="UAO633" s="462"/>
      <c r="UAP633" s="462"/>
      <c r="UAQ633" s="462"/>
      <c r="UAR633" s="462"/>
      <c r="UAS633" s="462"/>
      <c r="UAT633" s="462"/>
      <c r="UAU633" s="462"/>
      <c r="UAV633" s="462"/>
      <c r="UAW633" s="462"/>
      <c r="UAX633" s="462"/>
      <c r="UAY633" s="462"/>
      <c r="UAZ633" s="462"/>
      <c r="UBA633" s="462"/>
      <c r="UBB633" s="462"/>
      <c r="UBC633" s="462"/>
      <c r="UBD633" s="462"/>
      <c r="UBE633" s="462"/>
      <c r="UBF633" s="462"/>
      <c r="UBG633" s="462"/>
      <c r="UBH633" s="462"/>
      <c r="UBI633" s="462"/>
      <c r="UBJ633" s="462"/>
      <c r="UBK633" s="462"/>
      <c r="UBL633" s="462"/>
      <c r="UBM633" s="462"/>
      <c r="UBN633" s="462"/>
      <c r="UBO633" s="462"/>
      <c r="UBP633" s="462"/>
      <c r="UBQ633" s="462"/>
      <c r="UBR633" s="462"/>
      <c r="UBS633" s="462"/>
      <c r="UBT633" s="462"/>
      <c r="UBU633" s="462"/>
      <c r="UBV633" s="462"/>
      <c r="UBW633" s="462"/>
      <c r="UBX633" s="462"/>
      <c r="UBY633" s="462"/>
      <c r="UBZ633" s="462"/>
      <c r="UCA633" s="462"/>
      <c r="UCB633" s="462"/>
      <c r="UCC633" s="462"/>
      <c r="UCD633" s="462"/>
      <c r="UCE633" s="462"/>
      <c r="UCF633" s="462"/>
      <c r="UCG633" s="462"/>
      <c r="UCH633" s="462"/>
      <c r="UCI633" s="462"/>
      <c r="UCJ633" s="462"/>
      <c r="UCK633" s="462"/>
      <c r="UCL633" s="462"/>
      <c r="UCM633" s="462"/>
      <c r="UCN633" s="462"/>
      <c r="UCO633" s="462"/>
      <c r="UCP633" s="462"/>
      <c r="UCQ633" s="462"/>
      <c r="UCR633" s="462"/>
      <c r="UCS633" s="462"/>
      <c r="UCT633" s="462"/>
      <c r="UCU633" s="462"/>
      <c r="UCV633" s="462"/>
      <c r="UCW633" s="462"/>
      <c r="UCX633" s="462"/>
      <c r="UCY633" s="462"/>
      <c r="UCZ633" s="462"/>
      <c r="UDA633" s="462"/>
      <c r="UDB633" s="462"/>
      <c r="UDC633" s="462"/>
      <c r="UDD633" s="462"/>
      <c r="UDE633" s="462"/>
      <c r="UDF633" s="462"/>
      <c r="UDG633" s="462"/>
      <c r="UDH633" s="462"/>
      <c r="UDI633" s="462"/>
      <c r="UDJ633" s="462"/>
      <c r="UDK633" s="462"/>
      <c r="UDL633" s="462"/>
      <c r="UDM633" s="462"/>
      <c r="UDN633" s="462"/>
      <c r="UDO633" s="462"/>
      <c r="UDP633" s="462"/>
      <c r="UDQ633" s="462"/>
      <c r="UDR633" s="462"/>
      <c r="UDS633" s="462"/>
      <c r="UDT633" s="462"/>
      <c r="UDU633" s="462"/>
      <c r="UDV633" s="462"/>
      <c r="UDW633" s="462"/>
      <c r="UDX633" s="462"/>
      <c r="UDY633" s="462"/>
      <c r="UDZ633" s="462"/>
      <c r="UEA633" s="462"/>
      <c r="UEB633" s="462"/>
      <c r="UEC633" s="462"/>
      <c r="UED633" s="462"/>
      <c r="UEE633" s="462"/>
      <c r="UEF633" s="462"/>
      <c r="UEG633" s="462"/>
      <c r="UEH633" s="462"/>
      <c r="UEI633" s="462"/>
      <c r="UEJ633" s="462"/>
      <c r="UEK633" s="462"/>
      <c r="UEL633" s="462"/>
      <c r="UEM633" s="462"/>
      <c r="UEN633" s="462"/>
      <c r="UEO633" s="462"/>
      <c r="UEP633" s="462"/>
      <c r="UEQ633" s="462"/>
      <c r="UER633" s="462"/>
      <c r="UES633" s="462"/>
      <c r="UET633" s="462"/>
      <c r="UEU633" s="462"/>
      <c r="UEV633" s="462"/>
      <c r="UEW633" s="462"/>
      <c r="UEX633" s="462"/>
      <c r="UEY633" s="462"/>
      <c r="UEZ633" s="462"/>
      <c r="UFA633" s="462"/>
      <c r="UFB633" s="462"/>
      <c r="UFC633" s="462"/>
      <c r="UFD633" s="462"/>
      <c r="UFE633" s="462"/>
      <c r="UFF633" s="462"/>
      <c r="UFG633" s="462"/>
      <c r="UFH633" s="462"/>
      <c r="UFI633" s="462"/>
      <c r="UFJ633" s="462"/>
      <c r="UFK633" s="462"/>
      <c r="UFL633" s="462"/>
      <c r="UFM633" s="462"/>
      <c r="UFN633" s="462"/>
      <c r="UFO633" s="462"/>
      <c r="UFP633" s="462"/>
      <c r="UFQ633" s="462"/>
      <c r="UFR633" s="462"/>
      <c r="UFS633" s="462"/>
      <c r="UFT633" s="462"/>
      <c r="UFU633" s="462"/>
      <c r="UFV633" s="462"/>
      <c r="UFW633" s="462"/>
      <c r="UFX633" s="462"/>
      <c r="UFY633" s="462"/>
      <c r="UFZ633" s="462"/>
      <c r="UGA633" s="462"/>
      <c r="UGB633" s="462"/>
      <c r="UGC633" s="462"/>
      <c r="UGD633" s="462"/>
      <c r="UGE633" s="462"/>
      <c r="UGF633" s="462"/>
      <c r="UGG633" s="462"/>
      <c r="UGH633" s="462"/>
      <c r="UGI633" s="462"/>
      <c r="UGJ633" s="462"/>
      <c r="UGK633" s="462"/>
      <c r="UGL633" s="462"/>
      <c r="UGM633" s="462"/>
      <c r="UGN633" s="462"/>
      <c r="UGO633" s="462"/>
      <c r="UGP633" s="462"/>
      <c r="UGQ633" s="462"/>
      <c r="UGR633" s="462"/>
      <c r="UGS633" s="462"/>
      <c r="UGT633" s="462"/>
      <c r="UGU633" s="462"/>
      <c r="UGV633" s="462"/>
      <c r="UGW633" s="462"/>
      <c r="UGX633" s="462"/>
      <c r="UGY633" s="462"/>
      <c r="UGZ633" s="462"/>
      <c r="UHA633" s="462"/>
      <c r="UHB633" s="462"/>
      <c r="UHC633" s="462"/>
      <c r="UHD633" s="462"/>
      <c r="UHE633" s="462"/>
      <c r="UHF633" s="462"/>
      <c r="UHG633" s="462"/>
      <c r="UHH633" s="462"/>
      <c r="UHI633" s="462"/>
      <c r="UHJ633" s="462"/>
      <c r="UHK633" s="462"/>
      <c r="UHL633" s="462"/>
      <c r="UHM633" s="462"/>
      <c r="UHN633" s="462"/>
      <c r="UHO633" s="462"/>
      <c r="UHP633" s="462"/>
      <c r="UHQ633" s="462"/>
      <c r="UHR633" s="462"/>
      <c r="UHS633" s="462"/>
      <c r="UHT633" s="462"/>
      <c r="UHU633" s="462"/>
      <c r="UHV633" s="462"/>
      <c r="UHW633" s="462"/>
      <c r="UHX633" s="462"/>
      <c r="UHY633" s="462"/>
      <c r="UHZ633" s="462"/>
      <c r="UIA633" s="462"/>
      <c r="UIB633" s="462"/>
      <c r="UIC633" s="462"/>
      <c r="UID633" s="462"/>
      <c r="UIE633" s="462"/>
      <c r="UIF633" s="462"/>
      <c r="UIG633" s="462"/>
      <c r="UIH633" s="462"/>
      <c r="UII633" s="462"/>
      <c r="UIJ633" s="462"/>
      <c r="UIK633" s="462"/>
      <c r="UIL633" s="462"/>
      <c r="UIM633" s="462"/>
      <c r="UIN633" s="462"/>
      <c r="UIO633" s="462"/>
      <c r="UIP633" s="462"/>
      <c r="UIQ633" s="462"/>
      <c r="UIR633" s="462"/>
      <c r="UIS633" s="462"/>
      <c r="UIT633" s="462"/>
      <c r="UIU633" s="462"/>
      <c r="UIV633" s="462"/>
      <c r="UIW633" s="462"/>
      <c r="UIX633" s="462"/>
      <c r="UIY633" s="462"/>
      <c r="UIZ633" s="462"/>
      <c r="UJA633" s="462"/>
      <c r="UJB633" s="462"/>
      <c r="UJC633" s="462"/>
      <c r="UJD633" s="462"/>
      <c r="UJE633" s="462"/>
      <c r="UJF633" s="462"/>
      <c r="UJG633" s="462"/>
      <c r="UJH633" s="462"/>
      <c r="UJI633" s="462"/>
      <c r="UJJ633" s="462"/>
      <c r="UJK633" s="462"/>
      <c r="UJL633" s="462"/>
      <c r="UJM633" s="462"/>
      <c r="UJN633" s="462"/>
      <c r="UJO633" s="462"/>
      <c r="UJP633" s="462"/>
      <c r="UJQ633" s="462"/>
      <c r="UJR633" s="462"/>
      <c r="UJS633" s="462"/>
      <c r="UJT633" s="462"/>
      <c r="UJU633" s="462"/>
      <c r="UJV633" s="462"/>
      <c r="UJW633" s="462"/>
      <c r="UJX633" s="462"/>
      <c r="UJY633" s="462"/>
      <c r="UJZ633" s="462"/>
      <c r="UKA633" s="462"/>
      <c r="UKB633" s="462"/>
      <c r="UKC633" s="462"/>
      <c r="UKD633" s="462"/>
      <c r="UKE633" s="462"/>
      <c r="UKF633" s="462"/>
      <c r="UKG633" s="462"/>
      <c r="UKH633" s="462"/>
      <c r="UKI633" s="462"/>
      <c r="UKJ633" s="462"/>
      <c r="UKK633" s="462"/>
      <c r="UKL633" s="462"/>
      <c r="UKM633" s="462"/>
      <c r="UKN633" s="462"/>
      <c r="UKO633" s="462"/>
      <c r="UKP633" s="462"/>
      <c r="UKQ633" s="462"/>
      <c r="UKR633" s="462"/>
      <c r="UKS633" s="462"/>
      <c r="UKT633" s="462"/>
      <c r="UKU633" s="462"/>
      <c r="UKV633" s="462"/>
      <c r="UKW633" s="462"/>
      <c r="UKX633" s="462"/>
      <c r="UKY633" s="462"/>
      <c r="UKZ633" s="462"/>
      <c r="ULA633" s="462"/>
      <c r="ULB633" s="462"/>
      <c r="ULC633" s="462"/>
      <c r="ULD633" s="462"/>
      <c r="ULE633" s="462"/>
      <c r="ULF633" s="462"/>
      <c r="ULG633" s="462"/>
      <c r="ULH633" s="462"/>
      <c r="ULI633" s="462"/>
      <c r="ULJ633" s="462"/>
      <c r="ULK633" s="462"/>
      <c r="ULL633" s="462"/>
      <c r="ULM633" s="462"/>
      <c r="ULN633" s="462"/>
      <c r="ULO633" s="462"/>
      <c r="ULP633" s="462"/>
      <c r="ULQ633" s="462"/>
      <c r="ULR633" s="462"/>
      <c r="ULS633" s="462"/>
      <c r="ULT633" s="462"/>
      <c r="ULU633" s="462"/>
      <c r="ULV633" s="462"/>
      <c r="ULW633" s="462"/>
      <c r="ULX633" s="462"/>
      <c r="ULY633" s="462"/>
      <c r="ULZ633" s="462"/>
      <c r="UMA633" s="462"/>
      <c r="UMB633" s="462"/>
      <c r="UMC633" s="462"/>
      <c r="UMD633" s="462"/>
      <c r="UME633" s="462"/>
      <c r="UMF633" s="462"/>
      <c r="UMG633" s="462"/>
      <c r="UMH633" s="462"/>
      <c r="UMI633" s="462"/>
      <c r="UMJ633" s="462"/>
      <c r="UMK633" s="462"/>
      <c r="UML633" s="462"/>
      <c r="UMM633" s="462"/>
      <c r="UMN633" s="462"/>
      <c r="UMO633" s="462"/>
      <c r="UMP633" s="462"/>
      <c r="UMQ633" s="462"/>
      <c r="UMR633" s="462"/>
      <c r="UMS633" s="462"/>
      <c r="UMT633" s="462"/>
      <c r="UMU633" s="462"/>
      <c r="UMV633" s="462"/>
      <c r="UMW633" s="462"/>
      <c r="UMX633" s="462"/>
      <c r="UMY633" s="462"/>
      <c r="UMZ633" s="462"/>
      <c r="UNA633" s="462"/>
      <c r="UNB633" s="462"/>
      <c r="UNC633" s="462"/>
      <c r="UND633" s="462"/>
      <c r="UNE633" s="462"/>
      <c r="UNF633" s="462"/>
      <c r="UNG633" s="462"/>
      <c r="UNH633" s="462"/>
      <c r="UNI633" s="462"/>
      <c r="UNJ633" s="462"/>
      <c r="UNK633" s="462"/>
      <c r="UNL633" s="462"/>
      <c r="UNM633" s="462"/>
      <c r="UNN633" s="462"/>
      <c r="UNO633" s="462"/>
      <c r="UNP633" s="462"/>
      <c r="UNQ633" s="462"/>
      <c r="UNR633" s="462"/>
      <c r="UNS633" s="462"/>
      <c r="UNT633" s="462"/>
      <c r="UNU633" s="462"/>
      <c r="UNV633" s="462"/>
      <c r="UNW633" s="462"/>
      <c r="UNX633" s="462"/>
      <c r="UNY633" s="462"/>
      <c r="UNZ633" s="462"/>
      <c r="UOA633" s="462"/>
      <c r="UOB633" s="462"/>
      <c r="UOC633" s="462"/>
      <c r="UOD633" s="462"/>
      <c r="UOE633" s="462"/>
      <c r="UOF633" s="462"/>
      <c r="UOG633" s="462"/>
      <c r="UOH633" s="462"/>
      <c r="UOI633" s="462"/>
      <c r="UOJ633" s="462"/>
      <c r="UOK633" s="462"/>
      <c r="UOL633" s="462"/>
      <c r="UOM633" s="462"/>
      <c r="UON633" s="462"/>
      <c r="UOO633" s="462"/>
      <c r="UOP633" s="462"/>
      <c r="UOQ633" s="462"/>
      <c r="UOR633" s="462"/>
      <c r="UOS633" s="462"/>
      <c r="UOT633" s="462"/>
      <c r="UOU633" s="462"/>
      <c r="UOV633" s="462"/>
      <c r="UOW633" s="462"/>
      <c r="UOX633" s="462"/>
      <c r="UOY633" s="462"/>
      <c r="UOZ633" s="462"/>
      <c r="UPA633" s="462"/>
      <c r="UPB633" s="462"/>
      <c r="UPC633" s="462"/>
      <c r="UPD633" s="462"/>
      <c r="UPE633" s="462"/>
      <c r="UPF633" s="462"/>
      <c r="UPG633" s="462"/>
      <c r="UPH633" s="462"/>
      <c r="UPI633" s="462"/>
      <c r="UPJ633" s="462"/>
      <c r="UPK633" s="462"/>
      <c r="UPL633" s="462"/>
      <c r="UPM633" s="462"/>
      <c r="UPN633" s="462"/>
      <c r="UPO633" s="462"/>
      <c r="UPP633" s="462"/>
      <c r="UPQ633" s="462"/>
      <c r="UPR633" s="462"/>
      <c r="UPS633" s="462"/>
      <c r="UPT633" s="462"/>
      <c r="UPU633" s="462"/>
      <c r="UPV633" s="462"/>
      <c r="UPW633" s="462"/>
      <c r="UPX633" s="462"/>
      <c r="UPY633" s="462"/>
      <c r="UPZ633" s="462"/>
      <c r="UQA633" s="462"/>
      <c r="UQB633" s="462"/>
      <c r="UQC633" s="462"/>
      <c r="UQD633" s="462"/>
      <c r="UQE633" s="462"/>
      <c r="UQF633" s="462"/>
      <c r="UQG633" s="462"/>
      <c r="UQH633" s="462"/>
      <c r="UQI633" s="462"/>
      <c r="UQJ633" s="462"/>
      <c r="UQK633" s="462"/>
      <c r="UQL633" s="462"/>
      <c r="UQM633" s="462"/>
      <c r="UQN633" s="462"/>
      <c r="UQO633" s="462"/>
      <c r="UQP633" s="462"/>
      <c r="UQQ633" s="462"/>
      <c r="UQR633" s="462"/>
      <c r="UQS633" s="462"/>
      <c r="UQT633" s="462"/>
      <c r="UQU633" s="462"/>
      <c r="UQV633" s="462"/>
      <c r="UQW633" s="462"/>
      <c r="UQX633" s="462"/>
      <c r="UQY633" s="462"/>
      <c r="UQZ633" s="462"/>
      <c r="URA633" s="462"/>
      <c r="URB633" s="462"/>
      <c r="URC633" s="462"/>
      <c r="URD633" s="462"/>
      <c r="URE633" s="462"/>
      <c r="URF633" s="462"/>
      <c r="URG633" s="462"/>
      <c r="URH633" s="462"/>
      <c r="URI633" s="462"/>
      <c r="URJ633" s="462"/>
      <c r="URK633" s="462"/>
      <c r="URL633" s="462"/>
      <c r="URM633" s="462"/>
      <c r="URN633" s="462"/>
      <c r="URO633" s="462"/>
      <c r="URP633" s="462"/>
      <c r="URQ633" s="462"/>
      <c r="URR633" s="462"/>
      <c r="URS633" s="462"/>
      <c r="URT633" s="462"/>
      <c r="URU633" s="462"/>
      <c r="URV633" s="462"/>
      <c r="URW633" s="462"/>
      <c r="URX633" s="462"/>
      <c r="URY633" s="462"/>
      <c r="URZ633" s="462"/>
      <c r="USA633" s="462"/>
      <c r="USB633" s="462"/>
      <c r="USC633" s="462"/>
      <c r="USD633" s="462"/>
      <c r="USE633" s="462"/>
      <c r="USF633" s="462"/>
      <c r="USG633" s="462"/>
      <c r="USH633" s="462"/>
      <c r="USI633" s="462"/>
      <c r="USJ633" s="462"/>
      <c r="USK633" s="462"/>
      <c r="USL633" s="462"/>
      <c r="USM633" s="462"/>
      <c r="USN633" s="462"/>
      <c r="USO633" s="462"/>
      <c r="USP633" s="462"/>
      <c r="USQ633" s="462"/>
      <c r="USR633" s="462"/>
      <c r="USS633" s="462"/>
      <c r="UST633" s="462"/>
      <c r="USU633" s="462"/>
      <c r="USV633" s="462"/>
      <c r="USW633" s="462"/>
      <c r="USX633" s="462"/>
      <c r="USY633" s="462"/>
      <c r="USZ633" s="462"/>
      <c r="UTA633" s="462"/>
      <c r="UTB633" s="462"/>
      <c r="UTC633" s="462"/>
      <c r="UTD633" s="462"/>
      <c r="UTE633" s="462"/>
      <c r="UTF633" s="462"/>
      <c r="UTG633" s="462"/>
      <c r="UTH633" s="462"/>
      <c r="UTI633" s="462"/>
      <c r="UTJ633" s="462"/>
      <c r="UTK633" s="462"/>
      <c r="UTL633" s="462"/>
      <c r="UTM633" s="462"/>
      <c r="UTN633" s="462"/>
      <c r="UTO633" s="462"/>
      <c r="UTP633" s="462"/>
      <c r="UTQ633" s="462"/>
      <c r="UTR633" s="462"/>
      <c r="UTS633" s="462"/>
      <c r="UTT633" s="462"/>
      <c r="UTU633" s="462"/>
      <c r="UTV633" s="462"/>
      <c r="UTW633" s="462"/>
      <c r="UTX633" s="462"/>
      <c r="UTY633" s="462"/>
      <c r="UTZ633" s="462"/>
      <c r="UUA633" s="462"/>
      <c r="UUB633" s="462"/>
      <c r="UUC633" s="462"/>
      <c r="UUD633" s="462"/>
      <c r="UUE633" s="462"/>
      <c r="UUF633" s="462"/>
      <c r="UUG633" s="462"/>
      <c r="UUH633" s="462"/>
      <c r="UUI633" s="462"/>
      <c r="UUJ633" s="462"/>
      <c r="UUK633" s="462"/>
      <c r="UUL633" s="462"/>
      <c r="UUM633" s="462"/>
      <c r="UUN633" s="462"/>
      <c r="UUO633" s="462"/>
      <c r="UUP633" s="462"/>
      <c r="UUQ633" s="462"/>
      <c r="UUR633" s="462"/>
      <c r="UUS633" s="462"/>
      <c r="UUT633" s="462"/>
      <c r="UUU633" s="462"/>
      <c r="UUV633" s="462"/>
      <c r="UUW633" s="462"/>
      <c r="UUX633" s="462"/>
      <c r="UUY633" s="462"/>
      <c r="UUZ633" s="462"/>
      <c r="UVA633" s="462"/>
      <c r="UVB633" s="462"/>
      <c r="UVC633" s="462"/>
      <c r="UVD633" s="462"/>
      <c r="UVE633" s="462"/>
      <c r="UVF633" s="462"/>
      <c r="UVG633" s="462"/>
      <c r="UVH633" s="462"/>
      <c r="UVI633" s="462"/>
      <c r="UVJ633" s="462"/>
      <c r="UVK633" s="462"/>
      <c r="UVL633" s="462"/>
      <c r="UVM633" s="462"/>
      <c r="UVN633" s="462"/>
      <c r="UVO633" s="462"/>
      <c r="UVP633" s="462"/>
      <c r="UVQ633" s="462"/>
      <c r="UVR633" s="462"/>
      <c r="UVS633" s="462"/>
      <c r="UVT633" s="462"/>
      <c r="UVU633" s="462"/>
      <c r="UVV633" s="462"/>
      <c r="UVW633" s="462"/>
      <c r="UVX633" s="462"/>
      <c r="UVY633" s="462"/>
      <c r="UVZ633" s="462"/>
      <c r="UWA633" s="462"/>
      <c r="UWB633" s="462"/>
      <c r="UWC633" s="462"/>
      <c r="UWD633" s="462"/>
      <c r="UWE633" s="462"/>
      <c r="UWF633" s="462"/>
      <c r="UWG633" s="462"/>
      <c r="UWH633" s="462"/>
      <c r="UWI633" s="462"/>
      <c r="UWJ633" s="462"/>
      <c r="UWK633" s="462"/>
      <c r="UWL633" s="462"/>
      <c r="UWM633" s="462"/>
      <c r="UWN633" s="462"/>
      <c r="UWO633" s="462"/>
      <c r="UWP633" s="462"/>
      <c r="UWQ633" s="462"/>
      <c r="UWR633" s="462"/>
      <c r="UWS633" s="462"/>
      <c r="UWT633" s="462"/>
      <c r="UWU633" s="462"/>
      <c r="UWV633" s="462"/>
      <c r="UWW633" s="462"/>
      <c r="UWX633" s="462"/>
      <c r="UWY633" s="462"/>
      <c r="UWZ633" s="462"/>
      <c r="UXA633" s="462"/>
      <c r="UXB633" s="462"/>
      <c r="UXC633" s="462"/>
      <c r="UXD633" s="462"/>
      <c r="UXE633" s="462"/>
      <c r="UXF633" s="462"/>
      <c r="UXG633" s="462"/>
      <c r="UXH633" s="462"/>
      <c r="UXI633" s="462"/>
      <c r="UXJ633" s="462"/>
      <c r="UXK633" s="462"/>
      <c r="UXL633" s="462"/>
      <c r="UXM633" s="462"/>
      <c r="UXN633" s="462"/>
      <c r="UXO633" s="462"/>
      <c r="UXP633" s="462"/>
      <c r="UXQ633" s="462"/>
      <c r="UXR633" s="462"/>
      <c r="UXS633" s="462"/>
      <c r="UXT633" s="462"/>
      <c r="UXU633" s="462"/>
      <c r="UXV633" s="462"/>
      <c r="UXW633" s="462"/>
      <c r="UXX633" s="462"/>
      <c r="UXY633" s="462"/>
      <c r="UXZ633" s="462"/>
      <c r="UYA633" s="462"/>
      <c r="UYB633" s="462"/>
      <c r="UYC633" s="462"/>
      <c r="UYD633" s="462"/>
      <c r="UYE633" s="462"/>
      <c r="UYF633" s="462"/>
      <c r="UYG633" s="462"/>
      <c r="UYH633" s="462"/>
      <c r="UYI633" s="462"/>
      <c r="UYJ633" s="462"/>
      <c r="UYK633" s="462"/>
      <c r="UYL633" s="462"/>
      <c r="UYM633" s="462"/>
      <c r="UYN633" s="462"/>
      <c r="UYO633" s="462"/>
      <c r="UYP633" s="462"/>
      <c r="UYQ633" s="462"/>
      <c r="UYR633" s="462"/>
      <c r="UYS633" s="462"/>
      <c r="UYT633" s="462"/>
      <c r="UYU633" s="462"/>
      <c r="UYV633" s="462"/>
      <c r="UYW633" s="462"/>
      <c r="UYX633" s="462"/>
      <c r="UYY633" s="462"/>
      <c r="UYZ633" s="462"/>
      <c r="UZA633" s="462"/>
      <c r="UZB633" s="462"/>
      <c r="UZC633" s="462"/>
      <c r="UZD633" s="462"/>
      <c r="UZE633" s="462"/>
      <c r="UZF633" s="462"/>
      <c r="UZG633" s="462"/>
      <c r="UZH633" s="462"/>
      <c r="UZI633" s="462"/>
      <c r="UZJ633" s="462"/>
      <c r="UZK633" s="462"/>
      <c r="UZL633" s="462"/>
      <c r="UZM633" s="462"/>
      <c r="UZN633" s="462"/>
      <c r="UZO633" s="462"/>
      <c r="UZP633" s="462"/>
      <c r="UZQ633" s="462"/>
      <c r="UZR633" s="462"/>
      <c r="UZS633" s="462"/>
      <c r="UZT633" s="462"/>
      <c r="UZU633" s="462"/>
      <c r="UZV633" s="462"/>
      <c r="UZW633" s="462"/>
      <c r="UZX633" s="462"/>
      <c r="UZY633" s="462"/>
      <c r="UZZ633" s="462"/>
      <c r="VAA633" s="462"/>
      <c r="VAB633" s="462"/>
      <c r="VAC633" s="462"/>
      <c r="VAD633" s="462"/>
      <c r="VAE633" s="462"/>
      <c r="VAF633" s="462"/>
      <c r="VAG633" s="462"/>
      <c r="VAH633" s="462"/>
      <c r="VAI633" s="462"/>
      <c r="VAJ633" s="462"/>
      <c r="VAK633" s="462"/>
      <c r="VAL633" s="462"/>
      <c r="VAM633" s="462"/>
      <c r="VAN633" s="462"/>
      <c r="VAO633" s="462"/>
      <c r="VAP633" s="462"/>
      <c r="VAQ633" s="462"/>
      <c r="VAR633" s="462"/>
      <c r="VAS633" s="462"/>
      <c r="VAT633" s="462"/>
      <c r="VAU633" s="462"/>
      <c r="VAV633" s="462"/>
      <c r="VAW633" s="462"/>
      <c r="VAX633" s="462"/>
      <c r="VAY633" s="462"/>
      <c r="VAZ633" s="462"/>
      <c r="VBA633" s="462"/>
      <c r="VBB633" s="462"/>
      <c r="VBC633" s="462"/>
      <c r="VBD633" s="462"/>
      <c r="VBE633" s="462"/>
      <c r="VBF633" s="462"/>
      <c r="VBG633" s="462"/>
      <c r="VBH633" s="462"/>
      <c r="VBI633" s="462"/>
      <c r="VBJ633" s="462"/>
      <c r="VBK633" s="462"/>
      <c r="VBL633" s="462"/>
      <c r="VBM633" s="462"/>
      <c r="VBN633" s="462"/>
      <c r="VBO633" s="462"/>
      <c r="VBP633" s="462"/>
      <c r="VBQ633" s="462"/>
      <c r="VBR633" s="462"/>
      <c r="VBS633" s="462"/>
      <c r="VBT633" s="462"/>
      <c r="VBU633" s="462"/>
      <c r="VBV633" s="462"/>
      <c r="VBW633" s="462"/>
      <c r="VBX633" s="462"/>
      <c r="VBY633" s="462"/>
      <c r="VBZ633" s="462"/>
      <c r="VCA633" s="462"/>
      <c r="VCB633" s="462"/>
      <c r="VCC633" s="462"/>
      <c r="VCD633" s="462"/>
      <c r="VCE633" s="462"/>
      <c r="VCF633" s="462"/>
      <c r="VCG633" s="462"/>
      <c r="VCH633" s="462"/>
      <c r="VCI633" s="462"/>
      <c r="VCJ633" s="462"/>
      <c r="VCK633" s="462"/>
      <c r="VCL633" s="462"/>
      <c r="VCM633" s="462"/>
      <c r="VCN633" s="462"/>
      <c r="VCO633" s="462"/>
      <c r="VCP633" s="462"/>
      <c r="VCQ633" s="462"/>
      <c r="VCR633" s="462"/>
      <c r="VCS633" s="462"/>
      <c r="VCT633" s="462"/>
      <c r="VCU633" s="462"/>
      <c r="VCV633" s="462"/>
      <c r="VCW633" s="462"/>
      <c r="VCX633" s="462"/>
      <c r="VCY633" s="462"/>
      <c r="VCZ633" s="462"/>
      <c r="VDA633" s="462"/>
      <c r="VDB633" s="462"/>
      <c r="VDC633" s="462"/>
      <c r="VDD633" s="462"/>
      <c r="VDE633" s="462"/>
      <c r="VDF633" s="462"/>
      <c r="VDG633" s="462"/>
      <c r="VDH633" s="462"/>
      <c r="VDI633" s="462"/>
      <c r="VDJ633" s="462"/>
      <c r="VDK633" s="462"/>
      <c r="VDL633" s="462"/>
      <c r="VDM633" s="462"/>
      <c r="VDN633" s="462"/>
      <c r="VDO633" s="462"/>
      <c r="VDP633" s="462"/>
      <c r="VDQ633" s="462"/>
      <c r="VDR633" s="462"/>
      <c r="VDS633" s="462"/>
      <c r="VDT633" s="462"/>
      <c r="VDU633" s="462"/>
      <c r="VDV633" s="462"/>
      <c r="VDW633" s="462"/>
      <c r="VDX633" s="462"/>
      <c r="VDY633" s="462"/>
      <c r="VDZ633" s="462"/>
      <c r="VEA633" s="462"/>
      <c r="VEB633" s="462"/>
      <c r="VEC633" s="462"/>
      <c r="VED633" s="462"/>
      <c r="VEE633" s="462"/>
      <c r="VEF633" s="462"/>
      <c r="VEG633" s="462"/>
      <c r="VEH633" s="462"/>
      <c r="VEI633" s="462"/>
      <c r="VEJ633" s="462"/>
      <c r="VEK633" s="462"/>
      <c r="VEL633" s="462"/>
      <c r="VEM633" s="462"/>
      <c r="VEN633" s="462"/>
      <c r="VEO633" s="462"/>
      <c r="VEP633" s="462"/>
      <c r="VEQ633" s="462"/>
      <c r="VER633" s="462"/>
      <c r="VES633" s="462"/>
      <c r="VET633" s="462"/>
      <c r="VEU633" s="462"/>
      <c r="VEV633" s="462"/>
      <c r="VEW633" s="462"/>
      <c r="VEX633" s="462"/>
      <c r="VEY633" s="462"/>
      <c r="VEZ633" s="462"/>
      <c r="VFA633" s="462"/>
      <c r="VFB633" s="462"/>
      <c r="VFC633" s="462"/>
      <c r="VFD633" s="462"/>
      <c r="VFE633" s="462"/>
      <c r="VFF633" s="462"/>
      <c r="VFG633" s="462"/>
      <c r="VFH633" s="462"/>
      <c r="VFI633" s="462"/>
      <c r="VFJ633" s="462"/>
      <c r="VFK633" s="462"/>
      <c r="VFL633" s="462"/>
      <c r="VFM633" s="462"/>
      <c r="VFN633" s="462"/>
      <c r="VFO633" s="462"/>
      <c r="VFP633" s="462"/>
      <c r="VFQ633" s="462"/>
      <c r="VFR633" s="462"/>
      <c r="VFS633" s="462"/>
      <c r="VFT633" s="462"/>
      <c r="VFU633" s="462"/>
      <c r="VFV633" s="462"/>
      <c r="VFW633" s="462"/>
      <c r="VFX633" s="462"/>
      <c r="VFY633" s="462"/>
      <c r="VFZ633" s="462"/>
      <c r="VGA633" s="462"/>
      <c r="VGB633" s="462"/>
      <c r="VGC633" s="462"/>
      <c r="VGD633" s="462"/>
      <c r="VGE633" s="462"/>
      <c r="VGF633" s="462"/>
      <c r="VGG633" s="462"/>
      <c r="VGH633" s="462"/>
      <c r="VGI633" s="462"/>
      <c r="VGJ633" s="462"/>
      <c r="VGK633" s="462"/>
      <c r="VGL633" s="462"/>
      <c r="VGM633" s="462"/>
      <c r="VGN633" s="462"/>
      <c r="VGO633" s="462"/>
      <c r="VGP633" s="462"/>
      <c r="VGQ633" s="462"/>
      <c r="VGR633" s="462"/>
      <c r="VGS633" s="462"/>
      <c r="VGT633" s="462"/>
      <c r="VGU633" s="462"/>
      <c r="VGV633" s="462"/>
      <c r="VGW633" s="462"/>
      <c r="VGX633" s="462"/>
      <c r="VGY633" s="462"/>
      <c r="VGZ633" s="462"/>
      <c r="VHA633" s="462"/>
      <c r="VHB633" s="462"/>
      <c r="VHC633" s="462"/>
      <c r="VHD633" s="462"/>
      <c r="VHE633" s="462"/>
      <c r="VHF633" s="462"/>
      <c r="VHG633" s="462"/>
      <c r="VHH633" s="462"/>
      <c r="VHI633" s="462"/>
      <c r="VHJ633" s="462"/>
      <c r="VHK633" s="462"/>
      <c r="VHL633" s="462"/>
      <c r="VHM633" s="462"/>
      <c r="VHN633" s="462"/>
      <c r="VHO633" s="462"/>
      <c r="VHP633" s="462"/>
      <c r="VHQ633" s="462"/>
      <c r="VHR633" s="462"/>
      <c r="VHS633" s="462"/>
      <c r="VHT633" s="462"/>
      <c r="VHU633" s="462"/>
      <c r="VHV633" s="462"/>
      <c r="VHW633" s="462"/>
      <c r="VHX633" s="462"/>
      <c r="VHY633" s="462"/>
      <c r="VHZ633" s="462"/>
      <c r="VIA633" s="462"/>
      <c r="VIB633" s="462"/>
      <c r="VIC633" s="462"/>
      <c r="VID633" s="462"/>
      <c r="VIE633" s="462"/>
      <c r="VIF633" s="462"/>
      <c r="VIG633" s="462"/>
      <c r="VIH633" s="462"/>
      <c r="VII633" s="462"/>
      <c r="VIJ633" s="462"/>
      <c r="VIK633" s="462"/>
      <c r="VIL633" s="462"/>
      <c r="VIM633" s="462"/>
      <c r="VIN633" s="462"/>
      <c r="VIO633" s="462"/>
      <c r="VIP633" s="462"/>
      <c r="VIQ633" s="462"/>
      <c r="VIR633" s="462"/>
      <c r="VIS633" s="462"/>
      <c r="VIT633" s="462"/>
      <c r="VIU633" s="462"/>
      <c r="VIV633" s="462"/>
      <c r="VIW633" s="462"/>
      <c r="VIX633" s="462"/>
      <c r="VIY633" s="462"/>
      <c r="VIZ633" s="462"/>
      <c r="VJA633" s="462"/>
      <c r="VJB633" s="462"/>
      <c r="VJC633" s="462"/>
      <c r="VJD633" s="462"/>
      <c r="VJE633" s="462"/>
      <c r="VJF633" s="462"/>
      <c r="VJG633" s="462"/>
      <c r="VJH633" s="462"/>
      <c r="VJI633" s="462"/>
      <c r="VJJ633" s="462"/>
      <c r="VJK633" s="462"/>
      <c r="VJL633" s="462"/>
      <c r="VJM633" s="462"/>
      <c r="VJN633" s="462"/>
      <c r="VJO633" s="462"/>
      <c r="VJP633" s="462"/>
      <c r="VJQ633" s="462"/>
      <c r="VJR633" s="462"/>
      <c r="VJS633" s="462"/>
      <c r="VJT633" s="462"/>
      <c r="VJU633" s="462"/>
      <c r="VJV633" s="462"/>
      <c r="VJW633" s="462"/>
      <c r="VJX633" s="462"/>
      <c r="VJY633" s="462"/>
      <c r="VJZ633" s="462"/>
      <c r="VKA633" s="462"/>
      <c r="VKB633" s="462"/>
      <c r="VKC633" s="462"/>
      <c r="VKD633" s="462"/>
      <c r="VKE633" s="462"/>
      <c r="VKF633" s="462"/>
      <c r="VKG633" s="462"/>
      <c r="VKH633" s="462"/>
      <c r="VKI633" s="462"/>
      <c r="VKJ633" s="462"/>
      <c r="VKK633" s="462"/>
      <c r="VKL633" s="462"/>
      <c r="VKM633" s="462"/>
      <c r="VKN633" s="462"/>
      <c r="VKO633" s="462"/>
      <c r="VKP633" s="462"/>
      <c r="VKQ633" s="462"/>
      <c r="VKR633" s="462"/>
      <c r="VKS633" s="462"/>
      <c r="VKT633" s="462"/>
      <c r="VKU633" s="462"/>
      <c r="VKV633" s="462"/>
      <c r="VKW633" s="462"/>
      <c r="VKX633" s="462"/>
      <c r="VKY633" s="462"/>
      <c r="VKZ633" s="462"/>
      <c r="VLA633" s="462"/>
      <c r="VLB633" s="462"/>
      <c r="VLC633" s="462"/>
      <c r="VLD633" s="462"/>
      <c r="VLE633" s="462"/>
      <c r="VLF633" s="462"/>
      <c r="VLG633" s="462"/>
      <c r="VLH633" s="462"/>
      <c r="VLI633" s="462"/>
      <c r="VLJ633" s="462"/>
      <c r="VLK633" s="462"/>
      <c r="VLL633" s="462"/>
      <c r="VLM633" s="462"/>
      <c r="VLN633" s="462"/>
      <c r="VLO633" s="462"/>
      <c r="VLP633" s="462"/>
      <c r="VLQ633" s="462"/>
      <c r="VLR633" s="462"/>
      <c r="VLS633" s="462"/>
      <c r="VLT633" s="462"/>
      <c r="VLU633" s="462"/>
      <c r="VLV633" s="462"/>
      <c r="VLW633" s="462"/>
      <c r="VLX633" s="462"/>
      <c r="VLY633" s="462"/>
      <c r="VLZ633" s="462"/>
      <c r="VMA633" s="462"/>
      <c r="VMB633" s="462"/>
      <c r="VMC633" s="462"/>
      <c r="VMD633" s="462"/>
      <c r="VME633" s="462"/>
      <c r="VMF633" s="462"/>
      <c r="VMG633" s="462"/>
      <c r="VMH633" s="462"/>
      <c r="VMI633" s="462"/>
      <c r="VMJ633" s="462"/>
      <c r="VMK633" s="462"/>
      <c r="VML633" s="462"/>
      <c r="VMM633" s="462"/>
      <c r="VMN633" s="462"/>
      <c r="VMO633" s="462"/>
      <c r="VMP633" s="462"/>
      <c r="VMQ633" s="462"/>
      <c r="VMR633" s="462"/>
      <c r="VMS633" s="462"/>
      <c r="VMT633" s="462"/>
      <c r="VMU633" s="462"/>
      <c r="VMV633" s="462"/>
      <c r="VMW633" s="462"/>
      <c r="VMX633" s="462"/>
      <c r="VMY633" s="462"/>
      <c r="VMZ633" s="462"/>
      <c r="VNA633" s="462"/>
      <c r="VNB633" s="462"/>
      <c r="VNC633" s="462"/>
      <c r="VND633" s="462"/>
      <c r="VNE633" s="462"/>
      <c r="VNF633" s="462"/>
      <c r="VNG633" s="462"/>
      <c r="VNH633" s="462"/>
      <c r="VNI633" s="462"/>
      <c r="VNJ633" s="462"/>
      <c r="VNK633" s="462"/>
      <c r="VNL633" s="462"/>
      <c r="VNM633" s="462"/>
      <c r="VNN633" s="462"/>
      <c r="VNO633" s="462"/>
      <c r="VNP633" s="462"/>
      <c r="VNQ633" s="462"/>
      <c r="VNR633" s="462"/>
      <c r="VNS633" s="462"/>
      <c r="VNT633" s="462"/>
      <c r="VNU633" s="462"/>
      <c r="VNV633" s="462"/>
      <c r="VNW633" s="462"/>
      <c r="VNX633" s="462"/>
      <c r="VNY633" s="462"/>
      <c r="VNZ633" s="462"/>
      <c r="VOA633" s="462"/>
      <c r="VOB633" s="462"/>
      <c r="VOC633" s="462"/>
      <c r="VOD633" s="462"/>
      <c r="VOE633" s="462"/>
      <c r="VOF633" s="462"/>
      <c r="VOG633" s="462"/>
      <c r="VOH633" s="462"/>
      <c r="VOI633" s="462"/>
      <c r="VOJ633" s="462"/>
      <c r="VOK633" s="462"/>
      <c r="VOL633" s="462"/>
      <c r="VOM633" s="462"/>
      <c r="VON633" s="462"/>
      <c r="VOO633" s="462"/>
      <c r="VOP633" s="462"/>
      <c r="VOQ633" s="462"/>
      <c r="VOR633" s="462"/>
      <c r="VOS633" s="462"/>
      <c r="VOT633" s="462"/>
      <c r="VOU633" s="462"/>
      <c r="VOV633" s="462"/>
      <c r="VOW633" s="462"/>
      <c r="VOX633" s="462"/>
      <c r="VOY633" s="462"/>
      <c r="VOZ633" s="462"/>
      <c r="VPA633" s="462"/>
      <c r="VPB633" s="462"/>
      <c r="VPC633" s="462"/>
      <c r="VPD633" s="462"/>
      <c r="VPE633" s="462"/>
      <c r="VPF633" s="462"/>
      <c r="VPG633" s="462"/>
      <c r="VPH633" s="462"/>
      <c r="VPI633" s="462"/>
      <c r="VPJ633" s="462"/>
      <c r="VPK633" s="462"/>
      <c r="VPL633" s="462"/>
      <c r="VPM633" s="462"/>
      <c r="VPN633" s="462"/>
      <c r="VPO633" s="462"/>
      <c r="VPP633" s="462"/>
      <c r="VPQ633" s="462"/>
      <c r="VPR633" s="462"/>
      <c r="VPS633" s="462"/>
      <c r="VPT633" s="462"/>
      <c r="VPU633" s="462"/>
      <c r="VPV633" s="462"/>
      <c r="VPW633" s="462"/>
      <c r="VPX633" s="462"/>
      <c r="VPY633" s="462"/>
      <c r="VPZ633" s="462"/>
      <c r="VQA633" s="462"/>
      <c r="VQB633" s="462"/>
      <c r="VQC633" s="462"/>
      <c r="VQD633" s="462"/>
      <c r="VQE633" s="462"/>
      <c r="VQF633" s="462"/>
      <c r="VQG633" s="462"/>
      <c r="VQH633" s="462"/>
      <c r="VQI633" s="462"/>
      <c r="VQJ633" s="462"/>
      <c r="VQK633" s="462"/>
      <c r="VQL633" s="462"/>
      <c r="VQM633" s="462"/>
      <c r="VQN633" s="462"/>
      <c r="VQO633" s="462"/>
      <c r="VQP633" s="462"/>
      <c r="VQQ633" s="462"/>
      <c r="VQR633" s="462"/>
      <c r="VQS633" s="462"/>
      <c r="VQT633" s="462"/>
      <c r="VQU633" s="462"/>
      <c r="VQV633" s="462"/>
      <c r="VQW633" s="462"/>
      <c r="VQX633" s="462"/>
      <c r="VQY633" s="462"/>
      <c r="VQZ633" s="462"/>
      <c r="VRA633" s="462"/>
      <c r="VRB633" s="462"/>
      <c r="VRC633" s="462"/>
      <c r="VRD633" s="462"/>
      <c r="VRE633" s="462"/>
      <c r="VRF633" s="462"/>
      <c r="VRG633" s="462"/>
      <c r="VRH633" s="462"/>
      <c r="VRI633" s="462"/>
      <c r="VRJ633" s="462"/>
      <c r="VRK633" s="462"/>
      <c r="VRL633" s="462"/>
      <c r="VRM633" s="462"/>
      <c r="VRN633" s="462"/>
      <c r="VRO633" s="462"/>
      <c r="VRP633" s="462"/>
      <c r="VRQ633" s="462"/>
      <c r="VRR633" s="462"/>
      <c r="VRS633" s="462"/>
      <c r="VRT633" s="462"/>
      <c r="VRU633" s="462"/>
      <c r="VRV633" s="462"/>
      <c r="VRW633" s="462"/>
      <c r="VRX633" s="462"/>
      <c r="VRY633" s="462"/>
      <c r="VRZ633" s="462"/>
      <c r="VSA633" s="462"/>
      <c r="VSB633" s="462"/>
      <c r="VSC633" s="462"/>
      <c r="VSD633" s="462"/>
      <c r="VSE633" s="462"/>
      <c r="VSF633" s="462"/>
      <c r="VSG633" s="462"/>
      <c r="VSH633" s="462"/>
      <c r="VSI633" s="462"/>
      <c r="VSJ633" s="462"/>
      <c r="VSK633" s="462"/>
      <c r="VSL633" s="462"/>
      <c r="VSM633" s="462"/>
      <c r="VSN633" s="462"/>
      <c r="VSO633" s="462"/>
      <c r="VSP633" s="462"/>
      <c r="VSQ633" s="462"/>
      <c r="VSR633" s="462"/>
      <c r="VSS633" s="462"/>
      <c r="VST633" s="462"/>
      <c r="VSU633" s="462"/>
      <c r="VSV633" s="462"/>
      <c r="VSW633" s="462"/>
      <c r="VSX633" s="462"/>
      <c r="VSY633" s="462"/>
      <c r="VSZ633" s="462"/>
      <c r="VTA633" s="462"/>
      <c r="VTB633" s="462"/>
      <c r="VTC633" s="462"/>
      <c r="VTD633" s="462"/>
      <c r="VTE633" s="462"/>
      <c r="VTF633" s="462"/>
      <c r="VTG633" s="462"/>
      <c r="VTH633" s="462"/>
      <c r="VTI633" s="462"/>
      <c r="VTJ633" s="462"/>
      <c r="VTK633" s="462"/>
      <c r="VTL633" s="462"/>
      <c r="VTM633" s="462"/>
      <c r="VTN633" s="462"/>
      <c r="VTO633" s="462"/>
      <c r="VTP633" s="462"/>
      <c r="VTQ633" s="462"/>
      <c r="VTR633" s="462"/>
      <c r="VTS633" s="462"/>
      <c r="VTT633" s="462"/>
      <c r="VTU633" s="462"/>
      <c r="VTV633" s="462"/>
      <c r="VTW633" s="462"/>
      <c r="VTX633" s="462"/>
      <c r="VTY633" s="462"/>
      <c r="VTZ633" s="462"/>
      <c r="VUA633" s="462"/>
      <c r="VUB633" s="462"/>
      <c r="VUC633" s="462"/>
      <c r="VUD633" s="462"/>
      <c r="VUE633" s="462"/>
      <c r="VUF633" s="462"/>
      <c r="VUG633" s="462"/>
      <c r="VUH633" s="462"/>
      <c r="VUI633" s="462"/>
      <c r="VUJ633" s="462"/>
      <c r="VUK633" s="462"/>
      <c r="VUL633" s="462"/>
      <c r="VUM633" s="462"/>
      <c r="VUN633" s="462"/>
      <c r="VUO633" s="462"/>
      <c r="VUP633" s="462"/>
      <c r="VUQ633" s="462"/>
      <c r="VUR633" s="462"/>
      <c r="VUS633" s="462"/>
      <c r="VUT633" s="462"/>
      <c r="VUU633" s="462"/>
      <c r="VUV633" s="462"/>
      <c r="VUW633" s="462"/>
      <c r="VUX633" s="462"/>
      <c r="VUY633" s="462"/>
      <c r="VUZ633" s="462"/>
      <c r="VVA633" s="462"/>
      <c r="VVB633" s="462"/>
      <c r="VVC633" s="462"/>
      <c r="VVD633" s="462"/>
      <c r="VVE633" s="462"/>
      <c r="VVF633" s="462"/>
      <c r="VVG633" s="462"/>
      <c r="VVH633" s="462"/>
      <c r="VVI633" s="462"/>
      <c r="VVJ633" s="462"/>
      <c r="VVK633" s="462"/>
      <c r="VVL633" s="462"/>
      <c r="VVM633" s="462"/>
      <c r="VVN633" s="462"/>
      <c r="VVO633" s="462"/>
      <c r="VVP633" s="462"/>
      <c r="VVQ633" s="462"/>
      <c r="VVR633" s="462"/>
      <c r="VVS633" s="462"/>
      <c r="VVT633" s="462"/>
      <c r="VVU633" s="462"/>
      <c r="VVV633" s="462"/>
      <c r="VVW633" s="462"/>
      <c r="VVX633" s="462"/>
      <c r="VVY633" s="462"/>
      <c r="VVZ633" s="462"/>
      <c r="VWA633" s="462"/>
      <c r="VWB633" s="462"/>
      <c r="VWC633" s="462"/>
      <c r="VWD633" s="462"/>
      <c r="VWE633" s="462"/>
      <c r="VWF633" s="462"/>
      <c r="VWG633" s="462"/>
      <c r="VWH633" s="462"/>
      <c r="VWI633" s="462"/>
      <c r="VWJ633" s="462"/>
      <c r="VWK633" s="462"/>
      <c r="VWL633" s="462"/>
      <c r="VWM633" s="462"/>
      <c r="VWN633" s="462"/>
      <c r="VWO633" s="462"/>
      <c r="VWP633" s="462"/>
      <c r="VWQ633" s="462"/>
      <c r="VWR633" s="462"/>
      <c r="VWS633" s="462"/>
      <c r="VWT633" s="462"/>
      <c r="VWU633" s="462"/>
      <c r="VWV633" s="462"/>
      <c r="VWW633" s="462"/>
      <c r="VWX633" s="462"/>
      <c r="VWY633" s="462"/>
      <c r="VWZ633" s="462"/>
      <c r="VXA633" s="462"/>
      <c r="VXB633" s="462"/>
      <c r="VXC633" s="462"/>
      <c r="VXD633" s="462"/>
      <c r="VXE633" s="462"/>
      <c r="VXF633" s="462"/>
      <c r="VXG633" s="462"/>
      <c r="VXH633" s="462"/>
      <c r="VXI633" s="462"/>
      <c r="VXJ633" s="462"/>
      <c r="VXK633" s="462"/>
      <c r="VXL633" s="462"/>
      <c r="VXM633" s="462"/>
      <c r="VXN633" s="462"/>
      <c r="VXO633" s="462"/>
      <c r="VXP633" s="462"/>
      <c r="VXQ633" s="462"/>
      <c r="VXR633" s="462"/>
      <c r="VXS633" s="462"/>
      <c r="VXT633" s="462"/>
      <c r="VXU633" s="462"/>
      <c r="VXV633" s="462"/>
      <c r="VXW633" s="462"/>
      <c r="VXX633" s="462"/>
      <c r="VXY633" s="462"/>
      <c r="VXZ633" s="462"/>
      <c r="VYA633" s="462"/>
      <c r="VYB633" s="462"/>
      <c r="VYC633" s="462"/>
      <c r="VYD633" s="462"/>
      <c r="VYE633" s="462"/>
      <c r="VYF633" s="462"/>
      <c r="VYG633" s="462"/>
      <c r="VYH633" s="462"/>
      <c r="VYI633" s="462"/>
      <c r="VYJ633" s="462"/>
      <c r="VYK633" s="462"/>
      <c r="VYL633" s="462"/>
      <c r="VYM633" s="462"/>
      <c r="VYN633" s="462"/>
      <c r="VYO633" s="462"/>
      <c r="VYP633" s="462"/>
      <c r="VYQ633" s="462"/>
      <c r="VYR633" s="462"/>
      <c r="VYS633" s="462"/>
      <c r="VYT633" s="462"/>
      <c r="VYU633" s="462"/>
      <c r="VYV633" s="462"/>
      <c r="VYW633" s="462"/>
      <c r="VYX633" s="462"/>
      <c r="VYY633" s="462"/>
      <c r="VYZ633" s="462"/>
      <c r="VZA633" s="462"/>
      <c r="VZB633" s="462"/>
      <c r="VZC633" s="462"/>
      <c r="VZD633" s="462"/>
      <c r="VZE633" s="462"/>
      <c r="VZF633" s="462"/>
      <c r="VZG633" s="462"/>
      <c r="VZH633" s="462"/>
      <c r="VZI633" s="462"/>
      <c r="VZJ633" s="462"/>
      <c r="VZK633" s="462"/>
      <c r="VZL633" s="462"/>
      <c r="VZM633" s="462"/>
      <c r="VZN633" s="462"/>
      <c r="VZO633" s="462"/>
      <c r="VZP633" s="462"/>
      <c r="VZQ633" s="462"/>
      <c r="VZR633" s="462"/>
      <c r="VZS633" s="462"/>
      <c r="VZT633" s="462"/>
      <c r="VZU633" s="462"/>
      <c r="VZV633" s="462"/>
      <c r="VZW633" s="462"/>
      <c r="VZX633" s="462"/>
      <c r="VZY633" s="462"/>
      <c r="VZZ633" s="462"/>
      <c r="WAA633" s="462"/>
      <c r="WAB633" s="462"/>
      <c r="WAC633" s="462"/>
      <c r="WAD633" s="462"/>
      <c r="WAE633" s="462"/>
      <c r="WAF633" s="462"/>
      <c r="WAG633" s="462"/>
      <c r="WAH633" s="462"/>
      <c r="WAI633" s="462"/>
      <c r="WAJ633" s="462"/>
      <c r="WAK633" s="462"/>
      <c r="WAL633" s="462"/>
      <c r="WAM633" s="462"/>
      <c r="WAN633" s="462"/>
      <c r="WAO633" s="462"/>
      <c r="WAP633" s="462"/>
      <c r="WAQ633" s="462"/>
      <c r="WAR633" s="462"/>
      <c r="WAS633" s="462"/>
      <c r="WAT633" s="462"/>
      <c r="WAU633" s="462"/>
      <c r="WAV633" s="462"/>
      <c r="WAW633" s="462"/>
      <c r="WAX633" s="462"/>
      <c r="WAY633" s="462"/>
      <c r="WAZ633" s="462"/>
      <c r="WBA633" s="462"/>
      <c r="WBB633" s="462"/>
      <c r="WBC633" s="462"/>
      <c r="WBD633" s="462"/>
      <c r="WBE633" s="462"/>
      <c r="WBF633" s="462"/>
      <c r="WBG633" s="462"/>
      <c r="WBH633" s="462"/>
      <c r="WBI633" s="462"/>
      <c r="WBJ633" s="462"/>
      <c r="WBK633" s="462"/>
      <c r="WBL633" s="462"/>
      <c r="WBM633" s="462"/>
      <c r="WBN633" s="462"/>
      <c r="WBO633" s="462"/>
      <c r="WBP633" s="462"/>
      <c r="WBQ633" s="462"/>
      <c r="WBR633" s="462"/>
      <c r="WBS633" s="462"/>
      <c r="WBT633" s="462"/>
      <c r="WBU633" s="462"/>
      <c r="WBV633" s="462"/>
      <c r="WBW633" s="462"/>
      <c r="WBX633" s="462"/>
      <c r="WBY633" s="462"/>
      <c r="WBZ633" s="462"/>
      <c r="WCA633" s="462"/>
      <c r="WCB633" s="462"/>
      <c r="WCC633" s="462"/>
      <c r="WCD633" s="462"/>
      <c r="WCE633" s="462"/>
      <c r="WCF633" s="462"/>
      <c r="WCG633" s="462"/>
      <c r="WCH633" s="462"/>
      <c r="WCI633" s="462"/>
      <c r="WCJ633" s="462"/>
      <c r="WCK633" s="462"/>
      <c r="WCL633" s="462"/>
      <c r="WCM633" s="462"/>
      <c r="WCN633" s="462"/>
      <c r="WCO633" s="462"/>
      <c r="WCP633" s="462"/>
      <c r="WCQ633" s="462"/>
      <c r="WCR633" s="462"/>
      <c r="WCS633" s="462"/>
      <c r="WCT633" s="462"/>
      <c r="WCU633" s="462"/>
      <c r="WCV633" s="462"/>
      <c r="WCW633" s="462"/>
      <c r="WCX633" s="462"/>
      <c r="WCY633" s="462"/>
      <c r="WCZ633" s="462"/>
      <c r="WDA633" s="462"/>
      <c r="WDB633" s="462"/>
      <c r="WDC633" s="462"/>
      <c r="WDD633" s="462"/>
      <c r="WDE633" s="462"/>
      <c r="WDF633" s="462"/>
      <c r="WDG633" s="462"/>
      <c r="WDH633" s="462"/>
      <c r="WDI633" s="462"/>
      <c r="WDJ633" s="462"/>
      <c r="WDK633" s="462"/>
      <c r="WDL633" s="462"/>
      <c r="WDM633" s="462"/>
      <c r="WDN633" s="462"/>
      <c r="WDO633" s="462"/>
      <c r="WDP633" s="462"/>
      <c r="WDQ633" s="462"/>
      <c r="WDR633" s="462"/>
      <c r="WDS633" s="462"/>
      <c r="WDT633" s="462"/>
      <c r="WDU633" s="462"/>
      <c r="WDV633" s="462"/>
      <c r="WDW633" s="462"/>
      <c r="WDX633" s="462"/>
      <c r="WDY633" s="462"/>
      <c r="WDZ633" s="462"/>
      <c r="WEA633" s="462"/>
      <c r="WEB633" s="462"/>
      <c r="WEC633" s="462"/>
      <c r="WED633" s="462"/>
      <c r="WEE633" s="462"/>
      <c r="WEF633" s="462"/>
      <c r="WEG633" s="462"/>
      <c r="WEH633" s="462"/>
      <c r="WEI633" s="462"/>
      <c r="WEJ633" s="462"/>
      <c r="WEK633" s="462"/>
      <c r="WEL633" s="462"/>
      <c r="WEM633" s="462"/>
      <c r="WEN633" s="462"/>
      <c r="WEO633" s="462"/>
      <c r="WEP633" s="462"/>
      <c r="WEQ633" s="462"/>
      <c r="WER633" s="462"/>
      <c r="WES633" s="462"/>
      <c r="WET633" s="462"/>
      <c r="WEU633" s="462"/>
      <c r="WEV633" s="462"/>
      <c r="WEW633" s="462"/>
      <c r="WEX633" s="462"/>
      <c r="WEY633" s="462"/>
      <c r="WEZ633" s="462"/>
      <c r="WFA633" s="462"/>
      <c r="WFB633" s="462"/>
      <c r="WFC633" s="462"/>
      <c r="WFD633" s="462"/>
      <c r="WFE633" s="462"/>
      <c r="WFF633" s="462"/>
      <c r="WFG633" s="462"/>
      <c r="WFH633" s="462"/>
      <c r="WFI633" s="462"/>
      <c r="WFJ633" s="462"/>
      <c r="WFK633" s="462"/>
      <c r="WFL633" s="462"/>
      <c r="WFM633" s="462"/>
      <c r="WFN633" s="462"/>
      <c r="WFO633" s="462"/>
      <c r="WFP633" s="462"/>
      <c r="WFQ633" s="462"/>
      <c r="WFR633" s="462"/>
      <c r="WFS633" s="462"/>
      <c r="WFT633" s="462"/>
      <c r="WFU633" s="462"/>
      <c r="WFV633" s="462"/>
      <c r="WFW633" s="462"/>
      <c r="WFX633" s="462"/>
      <c r="WFY633" s="462"/>
      <c r="WFZ633" s="462"/>
      <c r="WGA633" s="462"/>
      <c r="WGB633" s="462"/>
      <c r="WGC633" s="462"/>
      <c r="WGD633" s="462"/>
      <c r="WGE633" s="462"/>
      <c r="WGF633" s="462"/>
      <c r="WGG633" s="462"/>
      <c r="WGH633" s="462"/>
      <c r="WGI633" s="462"/>
      <c r="WGJ633" s="462"/>
      <c r="WGK633" s="462"/>
      <c r="WGL633" s="462"/>
      <c r="WGM633" s="462"/>
      <c r="WGN633" s="462"/>
      <c r="WGO633" s="462"/>
      <c r="WGP633" s="462"/>
      <c r="WGQ633" s="462"/>
      <c r="WGR633" s="462"/>
      <c r="WGS633" s="462"/>
      <c r="WGT633" s="462"/>
      <c r="WGU633" s="462"/>
      <c r="WGV633" s="462"/>
      <c r="WGW633" s="462"/>
      <c r="WGX633" s="462"/>
      <c r="WGY633" s="462"/>
      <c r="WGZ633" s="462"/>
      <c r="WHA633" s="462"/>
      <c r="WHB633" s="462"/>
      <c r="WHC633" s="462"/>
      <c r="WHD633" s="462"/>
      <c r="WHE633" s="462"/>
      <c r="WHF633" s="462"/>
      <c r="WHG633" s="462"/>
      <c r="WHH633" s="462"/>
      <c r="WHI633" s="462"/>
      <c r="WHJ633" s="462"/>
      <c r="WHK633" s="462"/>
      <c r="WHL633" s="462"/>
      <c r="WHM633" s="462"/>
      <c r="WHN633" s="462"/>
      <c r="WHO633" s="462"/>
      <c r="WHP633" s="462"/>
      <c r="WHQ633" s="462"/>
      <c r="WHR633" s="462"/>
      <c r="WHS633" s="462"/>
      <c r="WHT633" s="462"/>
      <c r="WHU633" s="462"/>
      <c r="WHV633" s="462"/>
      <c r="WHW633" s="462"/>
      <c r="WHX633" s="462"/>
      <c r="WHY633" s="462"/>
      <c r="WHZ633" s="462"/>
      <c r="WIA633" s="462"/>
      <c r="WIB633" s="462"/>
      <c r="WIC633" s="462"/>
      <c r="WID633" s="462"/>
      <c r="WIE633" s="462"/>
      <c r="WIF633" s="462"/>
      <c r="WIG633" s="462"/>
      <c r="WIH633" s="462"/>
      <c r="WII633" s="462"/>
      <c r="WIJ633" s="462"/>
      <c r="WIK633" s="462"/>
      <c r="WIL633" s="462"/>
      <c r="WIM633" s="462"/>
      <c r="WIN633" s="462"/>
      <c r="WIO633" s="462"/>
      <c r="WIP633" s="462"/>
      <c r="WIQ633" s="462"/>
      <c r="WIR633" s="462"/>
      <c r="WIS633" s="462"/>
      <c r="WIT633" s="462"/>
      <c r="WIU633" s="462"/>
      <c r="WIV633" s="462"/>
      <c r="WIW633" s="462"/>
      <c r="WIX633" s="462"/>
      <c r="WIY633" s="462"/>
      <c r="WIZ633" s="462"/>
      <c r="WJA633" s="462"/>
      <c r="WJB633" s="462"/>
      <c r="WJC633" s="462"/>
      <c r="WJD633" s="462"/>
      <c r="WJE633" s="462"/>
      <c r="WJF633" s="462"/>
      <c r="WJG633" s="462"/>
      <c r="WJH633" s="462"/>
      <c r="WJI633" s="462"/>
      <c r="WJJ633" s="462"/>
      <c r="WJK633" s="462"/>
      <c r="WJL633" s="462"/>
      <c r="WJM633" s="462"/>
      <c r="WJN633" s="462"/>
      <c r="WJO633" s="462"/>
      <c r="WJP633" s="462"/>
      <c r="WJQ633" s="462"/>
      <c r="WJR633" s="462"/>
      <c r="WJS633" s="462"/>
      <c r="WJT633" s="462"/>
      <c r="WJU633" s="462"/>
      <c r="WJV633" s="462"/>
      <c r="WJW633" s="462"/>
      <c r="WJX633" s="462"/>
      <c r="WJY633" s="462"/>
      <c r="WJZ633" s="462"/>
      <c r="WKA633" s="462"/>
      <c r="WKB633" s="462"/>
      <c r="WKC633" s="462"/>
      <c r="WKD633" s="462"/>
      <c r="WKE633" s="462"/>
      <c r="WKF633" s="462"/>
      <c r="WKG633" s="462"/>
      <c r="WKH633" s="462"/>
      <c r="WKI633" s="462"/>
      <c r="WKJ633" s="462"/>
      <c r="WKK633" s="462"/>
      <c r="WKL633" s="462"/>
      <c r="WKM633" s="462"/>
      <c r="WKN633" s="462"/>
      <c r="WKO633" s="462"/>
      <c r="WKP633" s="462"/>
      <c r="WKQ633" s="462"/>
      <c r="WKR633" s="462"/>
      <c r="WKS633" s="462"/>
      <c r="WKT633" s="462"/>
      <c r="WKU633" s="462"/>
      <c r="WKV633" s="462"/>
      <c r="WKW633" s="462"/>
      <c r="WKX633" s="462"/>
      <c r="WKY633" s="462"/>
      <c r="WKZ633" s="462"/>
      <c r="WLA633" s="462"/>
      <c r="WLB633" s="462"/>
      <c r="WLC633" s="462"/>
      <c r="WLD633" s="462"/>
      <c r="WLE633" s="462"/>
      <c r="WLF633" s="462"/>
      <c r="WLG633" s="462"/>
      <c r="WLH633" s="462"/>
      <c r="WLI633" s="462"/>
      <c r="WLJ633" s="462"/>
      <c r="WLK633" s="462"/>
      <c r="WLL633" s="462"/>
      <c r="WLM633" s="462"/>
      <c r="WLN633" s="462"/>
      <c r="WLO633" s="462"/>
      <c r="WLP633" s="462"/>
      <c r="WLQ633" s="462"/>
      <c r="WLR633" s="462"/>
      <c r="WLS633" s="462"/>
      <c r="WLT633" s="462"/>
      <c r="WLU633" s="462"/>
      <c r="WLV633" s="462"/>
      <c r="WLW633" s="462"/>
      <c r="WLX633" s="462"/>
      <c r="WLY633" s="462"/>
      <c r="WLZ633" s="462"/>
      <c r="WMA633" s="462"/>
      <c r="WMB633" s="462"/>
      <c r="WMC633" s="462"/>
      <c r="WMD633" s="462"/>
      <c r="WME633" s="462"/>
      <c r="WMF633" s="462"/>
      <c r="WMG633" s="462"/>
      <c r="WMH633" s="462"/>
      <c r="WMI633" s="462"/>
      <c r="WMJ633" s="462"/>
      <c r="WMK633" s="462"/>
      <c r="WML633" s="462"/>
      <c r="WMM633" s="462"/>
      <c r="WMN633" s="462"/>
      <c r="WMO633" s="462"/>
      <c r="WMP633" s="462"/>
      <c r="WMQ633" s="462"/>
      <c r="WMR633" s="462"/>
      <c r="WMS633" s="462"/>
      <c r="WMT633" s="462"/>
      <c r="WMU633" s="462"/>
      <c r="WMV633" s="462"/>
      <c r="WMW633" s="462"/>
      <c r="WMX633" s="462"/>
      <c r="WMY633" s="462"/>
      <c r="WMZ633" s="462"/>
      <c r="WNA633" s="462"/>
      <c r="WNB633" s="462"/>
      <c r="WNC633" s="462"/>
      <c r="WND633" s="462"/>
      <c r="WNE633" s="462"/>
      <c r="WNF633" s="462"/>
      <c r="WNG633" s="462"/>
      <c r="WNH633" s="462"/>
      <c r="WNI633" s="462"/>
      <c r="WNJ633" s="462"/>
      <c r="WNK633" s="462"/>
      <c r="WNL633" s="462"/>
      <c r="WNM633" s="462"/>
      <c r="WNN633" s="462"/>
      <c r="WNO633" s="462"/>
      <c r="WNP633" s="462"/>
      <c r="WNQ633" s="462"/>
      <c r="WNR633" s="462"/>
      <c r="WNS633" s="462"/>
      <c r="WNT633" s="462"/>
      <c r="WNU633" s="462"/>
      <c r="WNV633" s="462"/>
      <c r="WNW633" s="462"/>
      <c r="WNX633" s="462"/>
      <c r="WNY633" s="462"/>
      <c r="WNZ633" s="462"/>
      <c r="WOA633" s="462"/>
      <c r="WOB633" s="462"/>
      <c r="WOC633" s="462"/>
      <c r="WOD633" s="462"/>
      <c r="WOE633" s="462"/>
      <c r="WOF633" s="462"/>
      <c r="WOG633" s="462"/>
      <c r="WOH633" s="462"/>
      <c r="WOI633" s="462"/>
      <c r="WOJ633" s="462"/>
      <c r="WOK633" s="462"/>
      <c r="WOL633" s="462"/>
      <c r="WOM633" s="462"/>
      <c r="WON633" s="462"/>
      <c r="WOO633" s="462"/>
      <c r="WOP633" s="462"/>
      <c r="WOQ633" s="462"/>
      <c r="WOR633" s="462"/>
      <c r="WOS633" s="462"/>
      <c r="WOT633" s="462"/>
      <c r="WOU633" s="462"/>
      <c r="WOV633" s="462"/>
      <c r="WOW633" s="462"/>
      <c r="WOX633" s="462"/>
      <c r="WOY633" s="462"/>
      <c r="WOZ633" s="462"/>
      <c r="WPA633" s="462"/>
      <c r="WPB633" s="462"/>
      <c r="WPC633" s="462"/>
      <c r="WPD633" s="462"/>
      <c r="WPE633" s="462"/>
      <c r="WPF633" s="462"/>
      <c r="WPG633" s="462"/>
      <c r="WPH633" s="462"/>
      <c r="WPI633" s="462"/>
      <c r="WPJ633" s="462"/>
      <c r="WPK633" s="462"/>
      <c r="WPL633" s="462"/>
      <c r="WPM633" s="462"/>
      <c r="WPN633" s="462"/>
      <c r="WPO633" s="462"/>
      <c r="WPP633" s="462"/>
      <c r="WPQ633" s="462"/>
      <c r="WPR633" s="462"/>
      <c r="WPS633" s="462"/>
      <c r="WPT633" s="462"/>
      <c r="WPU633" s="462"/>
      <c r="WPV633" s="462"/>
      <c r="WPW633" s="462"/>
      <c r="WPX633" s="462"/>
      <c r="WPY633" s="462"/>
      <c r="WPZ633" s="462"/>
      <c r="WQA633" s="462"/>
      <c r="WQB633" s="462"/>
      <c r="WQC633" s="462"/>
      <c r="WQD633" s="462"/>
      <c r="WQE633" s="462"/>
      <c r="WQF633" s="462"/>
      <c r="WQG633" s="462"/>
      <c r="WQH633" s="462"/>
      <c r="WQI633" s="462"/>
      <c r="WQJ633" s="462"/>
      <c r="WQK633" s="462"/>
      <c r="WQL633" s="462"/>
      <c r="WQM633" s="462"/>
      <c r="WQN633" s="462"/>
      <c r="WQO633" s="462"/>
      <c r="WQP633" s="462"/>
      <c r="WQQ633" s="462"/>
      <c r="WQR633" s="462"/>
      <c r="WQS633" s="462"/>
      <c r="WQT633" s="462"/>
      <c r="WQU633" s="462"/>
      <c r="WQV633" s="462"/>
      <c r="WQW633" s="462"/>
      <c r="WQX633" s="462"/>
      <c r="WQY633" s="462"/>
      <c r="WQZ633" s="462"/>
      <c r="WRA633" s="462"/>
      <c r="WRB633" s="462"/>
      <c r="WRC633" s="462"/>
      <c r="WRD633" s="462"/>
      <c r="WRE633" s="462"/>
      <c r="WRF633" s="462"/>
      <c r="WRG633" s="462"/>
      <c r="WRH633" s="462"/>
      <c r="WRI633" s="462"/>
      <c r="WRJ633" s="462"/>
      <c r="WRK633" s="462"/>
      <c r="WRL633" s="462"/>
      <c r="WRM633" s="462"/>
      <c r="WRN633" s="462"/>
      <c r="WRO633" s="462"/>
      <c r="WRP633" s="462"/>
      <c r="WRQ633" s="462"/>
      <c r="WRR633" s="462"/>
      <c r="WRS633" s="462"/>
      <c r="WRT633" s="462"/>
      <c r="WRU633" s="462"/>
      <c r="WRV633" s="462"/>
      <c r="WRW633" s="462"/>
      <c r="WRX633" s="462"/>
      <c r="WRY633" s="462"/>
      <c r="WRZ633" s="462"/>
      <c r="WSA633" s="462"/>
      <c r="WSB633" s="462"/>
      <c r="WSC633" s="462"/>
      <c r="WSD633" s="462"/>
      <c r="WSE633" s="462"/>
      <c r="WSF633" s="462"/>
      <c r="WSG633" s="462"/>
      <c r="WSH633" s="462"/>
      <c r="WSI633" s="462"/>
      <c r="WSJ633" s="462"/>
      <c r="WSK633" s="462"/>
      <c r="WSL633" s="462"/>
      <c r="WSM633" s="462"/>
      <c r="WSN633" s="462"/>
      <c r="WSO633" s="462"/>
      <c r="WSP633" s="462"/>
      <c r="WSQ633" s="462"/>
      <c r="WSR633" s="462"/>
      <c r="WSS633" s="462"/>
      <c r="WST633" s="462"/>
      <c r="WSU633" s="462"/>
      <c r="WSV633" s="462"/>
      <c r="WSW633" s="462"/>
      <c r="WSX633" s="462"/>
      <c r="WSY633" s="462"/>
      <c r="WSZ633" s="462"/>
      <c r="WTA633" s="462"/>
      <c r="WTB633" s="462"/>
      <c r="WTC633" s="462"/>
      <c r="WTD633" s="462"/>
      <c r="WTE633" s="462"/>
      <c r="WTF633" s="462"/>
      <c r="WTG633" s="462"/>
      <c r="WTH633" s="462"/>
      <c r="WTI633" s="462"/>
      <c r="WTJ633" s="462"/>
      <c r="WTK633" s="462"/>
      <c r="WTL633" s="462"/>
      <c r="WTM633" s="462"/>
      <c r="WTN633" s="462"/>
      <c r="WTO633" s="462"/>
      <c r="WTP633" s="462"/>
      <c r="WTQ633" s="462"/>
      <c r="WTR633" s="462"/>
      <c r="WTS633" s="462"/>
      <c r="WTT633" s="462"/>
      <c r="WTU633" s="462"/>
      <c r="WTV633" s="462"/>
      <c r="WTW633" s="462"/>
      <c r="WTX633" s="462"/>
      <c r="WTY633" s="462"/>
      <c r="WTZ633" s="462"/>
      <c r="WUA633" s="462"/>
      <c r="WUB633" s="462"/>
      <c r="WUC633" s="462"/>
      <c r="WUD633" s="462"/>
      <c r="WUE633" s="462"/>
      <c r="WUF633" s="462"/>
      <c r="WUG633" s="462"/>
      <c r="WUH633" s="462"/>
      <c r="WUI633" s="462"/>
      <c r="WUJ633" s="462"/>
      <c r="WUK633" s="462"/>
      <c r="WUL633" s="462"/>
      <c r="WUM633" s="462"/>
      <c r="WUN633" s="462"/>
      <c r="WUO633" s="462"/>
      <c r="WUP633" s="462"/>
      <c r="WUQ633" s="462"/>
      <c r="WUR633" s="462"/>
      <c r="WUS633" s="462"/>
      <c r="WUT633" s="462"/>
      <c r="WUU633" s="462"/>
      <c r="WUV633" s="462"/>
      <c r="WUW633" s="462"/>
      <c r="WUX633" s="462"/>
      <c r="WUY633" s="462"/>
      <c r="WUZ633" s="462"/>
      <c r="WVA633" s="462"/>
      <c r="WVB633" s="462"/>
      <c r="WVC633" s="462"/>
      <c r="WVD633" s="462"/>
      <c r="WVE633" s="462"/>
      <c r="WVF633" s="462"/>
      <c r="WVG633" s="462"/>
      <c r="WVH633" s="462"/>
      <c r="WVI633" s="462"/>
      <c r="WVJ633" s="462"/>
      <c r="WVK633" s="462"/>
      <c r="WVL633" s="462"/>
      <c r="WVM633" s="462"/>
      <c r="WVN633" s="462"/>
      <c r="WVO633" s="462"/>
      <c r="WVP633" s="462"/>
      <c r="WVQ633" s="462"/>
      <c r="WVR633" s="462"/>
      <c r="WVS633" s="462"/>
      <c r="WVT633" s="462"/>
      <c r="WVU633" s="462"/>
      <c r="WVV633" s="462"/>
      <c r="WVW633" s="462"/>
      <c r="WVX633" s="462"/>
      <c r="WVY633" s="462"/>
      <c r="WVZ633" s="462"/>
      <c r="WWA633" s="462"/>
      <c r="WWB633" s="462"/>
      <c r="WWC633" s="462"/>
      <c r="WWD633" s="462"/>
      <c r="WWE633" s="462"/>
      <c r="WWF633" s="462"/>
      <c r="WWG633" s="462"/>
      <c r="WWH633" s="462"/>
      <c r="WWI633" s="462"/>
      <c r="WWJ633" s="462"/>
      <c r="WWK633" s="462"/>
      <c r="WWL633" s="462"/>
      <c r="WWM633" s="462"/>
      <c r="WWN633" s="462"/>
      <c r="WWO633" s="462"/>
      <c r="WWP633" s="462"/>
      <c r="WWQ633" s="462"/>
      <c r="WWR633" s="462"/>
      <c r="WWS633" s="462"/>
      <c r="WWT633" s="462"/>
      <c r="WWU633" s="462"/>
      <c r="WWV633" s="462"/>
      <c r="WWW633" s="462"/>
      <c r="WWX633" s="462"/>
      <c r="WWY633" s="462"/>
      <c r="WWZ633" s="462"/>
      <c r="WXA633" s="462"/>
      <c r="WXB633" s="462"/>
      <c r="WXC633" s="462"/>
      <c r="WXD633" s="462"/>
      <c r="WXE633" s="462"/>
      <c r="WXF633" s="462"/>
      <c r="WXG633" s="462"/>
      <c r="WXH633" s="462"/>
      <c r="WXI633" s="462"/>
      <c r="WXJ633" s="462"/>
      <c r="WXK633" s="462"/>
      <c r="WXL633" s="462"/>
      <c r="WXM633" s="462"/>
      <c r="WXN633" s="462"/>
      <c r="WXO633" s="462"/>
      <c r="WXP633" s="462"/>
      <c r="WXQ633" s="462"/>
      <c r="WXR633" s="462"/>
      <c r="WXS633" s="462"/>
      <c r="WXT633" s="462"/>
      <c r="WXU633" s="462"/>
      <c r="WXV633" s="462"/>
      <c r="WXW633" s="462"/>
      <c r="WXX633" s="462"/>
      <c r="WXY633" s="462"/>
      <c r="WXZ633" s="462"/>
      <c r="WYA633" s="462"/>
      <c r="WYB633" s="462"/>
      <c r="WYC633" s="462"/>
      <c r="WYD633" s="462"/>
      <c r="WYE633" s="462"/>
      <c r="WYF633" s="462"/>
      <c r="WYG633" s="462"/>
      <c r="WYH633" s="462"/>
      <c r="WYI633" s="462"/>
      <c r="WYJ633" s="462"/>
      <c r="WYK633" s="462"/>
      <c r="WYL633" s="462"/>
      <c r="WYM633" s="462"/>
      <c r="WYN633" s="462"/>
      <c r="WYO633" s="462"/>
      <c r="WYP633" s="462"/>
      <c r="WYQ633" s="462"/>
      <c r="WYR633" s="462"/>
      <c r="WYS633" s="462"/>
      <c r="WYT633" s="462"/>
      <c r="WYU633" s="462"/>
      <c r="WYV633" s="462"/>
      <c r="WYW633" s="462"/>
      <c r="WYX633" s="462"/>
      <c r="WYY633" s="462"/>
      <c r="WYZ633" s="462"/>
      <c r="WZA633" s="462"/>
      <c r="WZB633" s="462"/>
      <c r="WZC633" s="462"/>
      <c r="WZD633" s="462"/>
      <c r="WZE633" s="462"/>
      <c r="WZF633" s="462"/>
      <c r="WZG633" s="462"/>
      <c r="WZH633" s="462"/>
      <c r="WZI633" s="462"/>
      <c r="WZJ633" s="462"/>
      <c r="WZK633" s="462"/>
      <c r="WZL633" s="462"/>
      <c r="WZM633" s="462"/>
      <c r="WZN633" s="462"/>
      <c r="WZO633" s="462"/>
      <c r="WZP633" s="462"/>
      <c r="WZQ633" s="462"/>
      <c r="WZR633" s="462"/>
      <c r="WZS633" s="462"/>
      <c r="WZT633" s="462"/>
      <c r="WZU633" s="462"/>
      <c r="WZV633" s="462"/>
      <c r="WZW633" s="462"/>
      <c r="WZX633" s="462"/>
      <c r="WZY633" s="462"/>
      <c r="WZZ633" s="462"/>
      <c r="XAA633" s="462"/>
      <c r="XAB633" s="462"/>
      <c r="XAC633" s="462"/>
      <c r="XAD633" s="462"/>
      <c r="XAE633" s="462"/>
      <c r="XAF633" s="462"/>
      <c r="XAG633" s="462"/>
      <c r="XAH633" s="462"/>
      <c r="XAI633" s="462"/>
      <c r="XAJ633" s="462"/>
      <c r="XAK633" s="462"/>
      <c r="XAL633" s="462"/>
      <c r="XAM633" s="462"/>
      <c r="XAN633" s="462"/>
      <c r="XAO633" s="462"/>
      <c r="XAP633" s="462"/>
      <c r="XAQ633" s="462"/>
      <c r="XAR633" s="462"/>
      <c r="XAS633" s="462"/>
      <c r="XAT633" s="462"/>
      <c r="XAU633" s="462"/>
      <c r="XAV633" s="462"/>
      <c r="XAW633" s="462"/>
      <c r="XAX633" s="462"/>
      <c r="XAY633" s="462"/>
      <c r="XAZ633" s="462"/>
      <c r="XBA633" s="462"/>
      <c r="XBB633" s="462"/>
      <c r="XBC633" s="462"/>
      <c r="XBD633" s="462"/>
      <c r="XBE633" s="462"/>
      <c r="XBF633" s="462"/>
      <c r="XBG633" s="462"/>
      <c r="XBH633" s="462"/>
      <c r="XBI633" s="462"/>
      <c r="XBJ633" s="462"/>
      <c r="XBK633" s="462"/>
      <c r="XBL633" s="462"/>
      <c r="XBM633" s="462"/>
      <c r="XBN633" s="462"/>
      <c r="XBO633" s="462"/>
      <c r="XBP633" s="462"/>
      <c r="XBQ633" s="462"/>
      <c r="XBR633" s="462"/>
      <c r="XBS633" s="462"/>
      <c r="XBT633" s="462"/>
      <c r="XBU633" s="462"/>
      <c r="XBV633" s="462"/>
      <c r="XBW633" s="462"/>
      <c r="XBX633" s="462"/>
      <c r="XBY633" s="462"/>
      <c r="XBZ633" s="462"/>
      <c r="XCA633" s="462"/>
      <c r="XCB633" s="462"/>
      <c r="XCC633" s="462"/>
      <c r="XCD633" s="462"/>
      <c r="XCE633" s="462"/>
      <c r="XCF633" s="462"/>
      <c r="XCG633" s="462"/>
      <c r="XCH633" s="462"/>
      <c r="XCI633" s="462"/>
      <c r="XCJ633" s="462"/>
      <c r="XCK633" s="462"/>
      <c r="XCL633" s="462"/>
      <c r="XCM633" s="462"/>
      <c r="XCN633" s="462"/>
      <c r="XCO633" s="462"/>
      <c r="XCP633" s="462"/>
      <c r="XCQ633" s="462"/>
      <c r="XCR633" s="462"/>
      <c r="XCS633" s="462"/>
      <c r="XCT633" s="462"/>
      <c r="XCU633" s="462"/>
      <c r="XCV633" s="462"/>
      <c r="XCW633" s="462"/>
      <c r="XCX633" s="462"/>
      <c r="XCY633" s="462"/>
      <c r="XCZ633" s="462"/>
      <c r="XDA633" s="462"/>
      <c r="XDB633" s="462"/>
      <c r="XDC633" s="462"/>
      <c r="XDD633" s="462"/>
      <c r="XDE633" s="462"/>
      <c r="XDF633" s="462"/>
      <c r="XDG633" s="462"/>
      <c r="XDH633" s="462"/>
      <c r="XDI633" s="462"/>
      <c r="XDJ633" s="462"/>
      <c r="XDK633" s="462"/>
      <c r="XDL633" s="462"/>
      <c r="XDM633" s="462"/>
      <c r="XDN633" s="462"/>
      <c r="XDO633" s="462"/>
      <c r="XDP633" s="462"/>
      <c r="XDQ633" s="462"/>
      <c r="XDR633" s="462"/>
      <c r="XDS633" s="462"/>
      <c r="XDT633" s="462"/>
      <c r="XDU633" s="462"/>
      <c r="XDV633" s="462"/>
      <c r="XDW633" s="462"/>
      <c r="XDX633" s="462"/>
      <c r="XDY633" s="462"/>
      <c r="XDZ633" s="462"/>
      <c r="XEA633" s="462"/>
      <c r="XEB633" s="462"/>
      <c r="XEC633" s="462"/>
      <c r="XED633" s="462"/>
      <c r="XEE633" s="462"/>
      <c r="XEF633" s="462"/>
      <c r="XEG633" s="462"/>
      <c r="XEH633" s="462"/>
      <c r="XEI633" s="462"/>
      <c r="XEJ633" s="462"/>
      <c r="XEK633" s="462"/>
      <c r="XEL633" s="462"/>
      <c r="XEM633" s="462"/>
      <c r="XEN633" s="462"/>
      <c r="XEO633" s="462"/>
      <c r="XEP633" s="462"/>
      <c r="XEQ633" s="462"/>
      <c r="XER633" s="462"/>
      <c r="XES633" s="462"/>
      <c r="XET633" s="462"/>
      <c r="XEU633" s="462"/>
      <c r="XEV633" s="462"/>
      <c r="XEW633" s="462"/>
      <c r="XEX633" s="462"/>
      <c r="XEY633" s="462"/>
      <c r="XEZ633" s="462"/>
      <c r="XFA633" s="462"/>
      <c r="XFB633" s="462"/>
      <c r="XFC633" s="462"/>
    </row>
    <row r="634" ht="27" spans="1:9">
      <c r="A634" s="438">
        <v>2340101</v>
      </c>
      <c r="B634" s="454" t="s">
        <v>1433</v>
      </c>
      <c r="C634" s="395">
        <f t="shared" si="185"/>
        <v>13000</v>
      </c>
      <c r="D634" s="395"/>
      <c r="E634" s="396">
        <f t="shared" si="186"/>
        <v>13000</v>
      </c>
      <c r="F634" s="395"/>
      <c r="G634" s="399"/>
      <c r="H634" s="397">
        <v>13000</v>
      </c>
      <c r="I634" s="371"/>
    </row>
    <row r="635" ht="27" spans="1:9">
      <c r="A635" s="438">
        <v>2340109</v>
      </c>
      <c r="B635" s="454" t="s">
        <v>1434</v>
      </c>
      <c r="C635" s="395">
        <f t="shared" si="185"/>
        <v>10783</v>
      </c>
      <c r="D635" s="395"/>
      <c r="E635" s="396">
        <f t="shared" si="186"/>
        <v>10783</v>
      </c>
      <c r="F635" s="395"/>
      <c r="G635" s="399"/>
      <c r="H635" s="397">
        <v>10783</v>
      </c>
      <c r="I635" s="371"/>
    </row>
    <row r="636" ht="27" spans="1:9">
      <c r="A636" s="438">
        <v>2340199</v>
      </c>
      <c r="B636" s="454" t="s">
        <v>1435</v>
      </c>
      <c r="C636" s="395">
        <f t="shared" si="185"/>
        <v>2000</v>
      </c>
      <c r="D636" s="395"/>
      <c r="E636" s="396">
        <f t="shared" si="186"/>
        <v>2000</v>
      </c>
      <c r="F636" s="395"/>
      <c r="G636" s="399"/>
      <c r="H636" s="397">
        <v>2000</v>
      </c>
      <c r="I636" s="371"/>
    </row>
    <row r="637" ht="27" spans="1:9">
      <c r="A637" s="455">
        <v>2340205</v>
      </c>
      <c r="B637" s="456" t="s">
        <v>1436</v>
      </c>
      <c r="C637" s="395">
        <f t="shared" si="185"/>
        <v>180</v>
      </c>
      <c r="D637" s="457"/>
      <c r="E637" s="458">
        <f t="shared" si="186"/>
        <v>180</v>
      </c>
      <c r="F637" s="457"/>
      <c r="G637" s="459"/>
      <c r="H637" s="460">
        <v>180</v>
      </c>
      <c r="I637" s="463"/>
    </row>
  </sheetData>
  <autoFilter ref="A5:XFD637"/>
  <mergeCells count="8">
    <mergeCell ref="A2:I2"/>
    <mergeCell ref="A3:B3"/>
    <mergeCell ref="E3:I3"/>
    <mergeCell ref="E4:I4"/>
    <mergeCell ref="A4:A5"/>
    <mergeCell ref="B4:B5"/>
    <mergeCell ref="C4:C5"/>
    <mergeCell ref="D4:D5"/>
  </mergeCells>
  <printOptions horizontalCentered="1"/>
  <pageMargins left="0.209027777777778" right="0.179166666666667" top="0.388888888888889" bottom="0.509027777777778" header="0.238888888888889" footer="0.279166666666667"/>
  <pageSetup paperSize="9" scale="80" orientation="landscape" horizontalDpi="600" verticalDpi="600"/>
  <headerFooter alignWithMargins="0">
    <oddFooter>&amp;C第 &amp;P 页，共 &amp;N 页</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N94"/>
  <sheetViews>
    <sheetView showZeros="0" workbookViewId="0">
      <selection activeCell="E71" sqref="E71"/>
    </sheetView>
  </sheetViews>
  <sheetFormatPr defaultColWidth="9" defaultRowHeight="14.25"/>
  <cols>
    <col min="1" max="1" width="10.875" style="269" customWidth="1"/>
    <col min="2" max="2" width="27.125" style="269" customWidth="1"/>
    <col min="3" max="3" width="5.875" style="269" customWidth="1"/>
    <col min="4" max="4" width="6.375" style="269" customWidth="1"/>
    <col min="5" max="5" width="4.625" style="269" customWidth="1"/>
    <col min="6" max="7" width="7.625" style="269" customWidth="1"/>
    <col min="8" max="8" width="9" style="269"/>
    <col min="9" max="9" width="33.375" style="269" customWidth="1"/>
    <col min="10" max="10" width="12" style="269" customWidth="1"/>
    <col min="11" max="11" width="8.125" style="269" customWidth="1"/>
    <col min="12" max="12" width="5" style="269" customWidth="1"/>
    <col min="13" max="13" width="7.25" style="269" customWidth="1"/>
    <col min="14" max="14" width="6.5" style="269" customWidth="1"/>
    <col min="15" max="256" width="9" style="269"/>
    <col min="257" max="16384" width="9" style="53"/>
  </cols>
  <sheetData>
    <row r="1" s="269" customFormat="1" spans="1:14">
      <c r="A1" s="310" t="s">
        <v>1437</v>
      </c>
      <c r="B1" s="310"/>
      <c r="C1" s="310"/>
      <c r="D1" s="310"/>
      <c r="E1" s="310"/>
      <c r="F1" s="310"/>
      <c r="G1" s="310"/>
      <c r="H1" s="310"/>
      <c r="I1" s="310"/>
      <c r="J1" s="310"/>
      <c r="K1" s="310"/>
      <c r="L1" s="310"/>
      <c r="M1" s="310"/>
      <c r="N1" s="310"/>
    </row>
    <row r="2" s="269" customFormat="1" ht="20.25" spans="1:14">
      <c r="A2" s="311" t="s">
        <v>1438</v>
      </c>
      <c r="B2" s="311"/>
      <c r="C2" s="311"/>
      <c r="D2" s="311"/>
      <c r="E2" s="311"/>
      <c r="F2" s="311"/>
      <c r="G2" s="311"/>
      <c r="H2" s="311"/>
      <c r="I2" s="311"/>
      <c r="J2" s="311"/>
      <c r="K2" s="311"/>
      <c r="L2" s="311"/>
      <c r="M2" s="311"/>
      <c r="N2" s="311"/>
    </row>
    <row r="3" s="269" customFormat="1" spans="1:14">
      <c r="A3" s="312" t="s">
        <v>2</v>
      </c>
      <c r="B3" s="312"/>
      <c r="C3" s="310"/>
      <c r="D3" s="310"/>
      <c r="E3" s="310"/>
      <c r="F3" s="310"/>
      <c r="G3" s="313"/>
      <c r="H3" s="314"/>
      <c r="I3" s="310"/>
      <c r="J3" s="338" t="s">
        <v>3</v>
      </c>
      <c r="K3" s="338"/>
      <c r="L3" s="338"/>
      <c r="M3" s="338"/>
      <c r="N3" s="338"/>
    </row>
    <row r="4" s="269" customFormat="1" spans="1:14">
      <c r="A4" s="315" t="s">
        <v>1439</v>
      </c>
      <c r="B4" s="315"/>
      <c r="C4" s="315"/>
      <c r="D4" s="315"/>
      <c r="E4" s="315"/>
      <c r="F4" s="315"/>
      <c r="G4" s="315"/>
      <c r="H4" s="316" t="s">
        <v>1440</v>
      </c>
      <c r="I4" s="339"/>
      <c r="J4" s="339"/>
      <c r="K4" s="339"/>
      <c r="L4" s="339"/>
      <c r="M4" s="339"/>
      <c r="N4" s="339"/>
    </row>
    <row r="5" s="269" customFormat="1" spans="1:14">
      <c r="A5" s="317" t="s">
        <v>6</v>
      </c>
      <c r="B5" s="318" t="s">
        <v>1441</v>
      </c>
      <c r="C5" s="319" t="s">
        <v>158</v>
      </c>
      <c r="D5" s="320" t="s">
        <v>1442</v>
      </c>
      <c r="E5" s="321"/>
      <c r="F5" s="321"/>
      <c r="G5" s="322"/>
      <c r="H5" s="323" t="s">
        <v>6</v>
      </c>
      <c r="I5" s="318" t="s">
        <v>1441</v>
      </c>
      <c r="J5" s="340" t="s">
        <v>158</v>
      </c>
      <c r="K5" s="320" t="s">
        <v>1442</v>
      </c>
      <c r="L5" s="321"/>
      <c r="M5" s="321"/>
      <c r="N5" s="321"/>
    </row>
    <row r="6" s="269" customFormat="1" ht="38" customHeight="1" spans="1:14">
      <c r="A6" s="324"/>
      <c r="B6" s="325"/>
      <c r="C6" s="326"/>
      <c r="D6" s="327" t="s">
        <v>1443</v>
      </c>
      <c r="E6" s="328" t="s">
        <v>10</v>
      </c>
      <c r="F6" s="329" t="s">
        <v>1444</v>
      </c>
      <c r="G6" s="330" t="s">
        <v>1445</v>
      </c>
      <c r="H6" s="331"/>
      <c r="I6" s="341"/>
      <c r="J6" s="342"/>
      <c r="K6" s="327" t="s">
        <v>1443</v>
      </c>
      <c r="L6" s="328" t="s">
        <v>10</v>
      </c>
      <c r="M6" s="329" t="s">
        <v>1444</v>
      </c>
      <c r="N6" s="330" t="s">
        <v>1445</v>
      </c>
    </row>
    <row r="7" s="269" customFormat="1" spans="1:14">
      <c r="A7" s="332">
        <v>10306</v>
      </c>
      <c r="B7" s="333" t="s">
        <v>265</v>
      </c>
      <c r="C7" s="334">
        <v>656</v>
      </c>
      <c r="D7" s="334">
        <v>656</v>
      </c>
      <c r="E7" s="334">
        <f>SUM(E8,E42,E48,E56,E61:E62,E66:E67)</f>
        <v>0</v>
      </c>
      <c r="F7" s="334">
        <f>SUM(F8,F42,F48,F56,F61:F62,F66:F67)</f>
        <v>656</v>
      </c>
      <c r="G7" s="334"/>
      <c r="H7" s="332">
        <v>208</v>
      </c>
      <c r="I7" s="334" t="s">
        <v>1446</v>
      </c>
      <c r="J7" s="334">
        <f>SUM(J8)</f>
        <v>0</v>
      </c>
      <c r="K7" s="334">
        <f>SUM(K8)</f>
        <v>0</v>
      </c>
      <c r="L7" s="334"/>
      <c r="M7" s="334">
        <f t="shared" ref="M7:M67" si="0">SUM(K7:L7)</f>
        <v>0</v>
      </c>
      <c r="N7" s="334"/>
    </row>
    <row r="8" s="269" customFormat="1" spans="1:14">
      <c r="A8" s="332">
        <v>1030601</v>
      </c>
      <c r="B8" s="334" t="s">
        <v>267</v>
      </c>
      <c r="C8" s="334">
        <v>655</v>
      </c>
      <c r="D8" s="334">
        <v>655</v>
      </c>
      <c r="E8" s="334">
        <f t="shared" ref="C8:F8" si="1">SUM(E9:E41)</f>
        <v>0</v>
      </c>
      <c r="F8" s="334">
        <f t="shared" si="1"/>
        <v>656</v>
      </c>
      <c r="G8" s="334"/>
      <c r="H8" s="332">
        <v>20804</v>
      </c>
      <c r="I8" s="334" t="s">
        <v>1447</v>
      </c>
      <c r="J8" s="334">
        <f>SUM(J9)</f>
        <v>0</v>
      </c>
      <c r="K8" s="334">
        <f>SUM(K9)</f>
        <v>0</v>
      </c>
      <c r="L8" s="334"/>
      <c r="M8" s="334">
        <f t="shared" si="0"/>
        <v>0</v>
      </c>
      <c r="N8" s="334"/>
    </row>
    <row r="9" s="269" customFormat="1" ht="17.25" customHeight="1" spans="1:14">
      <c r="A9" s="332">
        <v>103060101</v>
      </c>
      <c r="B9" s="334" t="s">
        <v>1448</v>
      </c>
      <c r="C9" s="334"/>
      <c r="D9" s="334"/>
      <c r="E9" s="334"/>
      <c r="F9" s="334"/>
      <c r="G9" s="334"/>
      <c r="H9" s="332">
        <v>2080451</v>
      </c>
      <c r="I9" s="334" t="s">
        <v>1449</v>
      </c>
      <c r="J9" s="334">
        <v>0</v>
      </c>
      <c r="K9" s="334"/>
      <c r="L9" s="334"/>
      <c r="M9" s="334">
        <f t="shared" si="0"/>
        <v>0</v>
      </c>
      <c r="N9" s="334"/>
    </row>
    <row r="10" s="269" customFormat="1" ht="17.25" customHeight="1" spans="1:14">
      <c r="A10" s="332">
        <v>103060102</v>
      </c>
      <c r="B10" s="334" t="s">
        <v>1450</v>
      </c>
      <c r="C10" s="334"/>
      <c r="D10" s="334"/>
      <c r="E10" s="334"/>
      <c r="F10" s="334"/>
      <c r="G10" s="334"/>
      <c r="H10" s="335" t="s">
        <v>1451</v>
      </c>
      <c r="I10" s="335" t="s">
        <v>1452</v>
      </c>
      <c r="J10" s="334">
        <f>SUM(J11,J21,J30)</f>
        <v>400</v>
      </c>
      <c r="K10" s="334">
        <f>SUM(K11,K21,K30)</f>
        <v>70</v>
      </c>
      <c r="L10" s="334">
        <f t="shared" ref="J10:L10" si="2">SUM(L11+L21+L30+L32+L36)</f>
        <v>16</v>
      </c>
      <c r="M10" s="334">
        <f t="shared" si="0"/>
        <v>86</v>
      </c>
      <c r="N10" s="334"/>
    </row>
    <row r="11" s="269" customFormat="1" ht="17.25" customHeight="1" spans="1:14">
      <c r="A11" s="332">
        <v>103060103</v>
      </c>
      <c r="B11" s="334" t="s">
        <v>1453</v>
      </c>
      <c r="C11" s="334"/>
      <c r="D11" s="334"/>
      <c r="E11" s="334"/>
      <c r="F11" s="334"/>
      <c r="G11" s="334"/>
      <c r="H11" s="335" t="s">
        <v>1454</v>
      </c>
      <c r="I11" s="335" t="s">
        <v>1455</v>
      </c>
      <c r="J11" s="334">
        <f>SUM(J12:J20)</f>
        <v>0</v>
      </c>
      <c r="K11" s="334"/>
      <c r="L11" s="334">
        <f t="shared" ref="J11:L11" si="3">SUM(L12:L20)</f>
        <v>16</v>
      </c>
      <c r="M11" s="334">
        <f t="shared" si="0"/>
        <v>16</v>
      </c>
      <c r="N11" s="334"/>
    </row>
    <row r="12" s="269" customFormat="1" ht="16.5" customHeight="1" spans="1:14">
      <c r="A12" s="332">
        <v>103060104</v>
      </c>
      <c r="B12" s="334" t="s">
        <v>1456</v>
      </c>
      <c r="C12" s="334"/>
      <c r="D12" s="334"/>
      <c r="E12" s="334"/>
      <c r="F12" s="334"/>
      <c r="G12" s="334"/>
      <c r="H12" s="335" t="s">
        <v>1457</v>
      </c>
      <c r="I12" s="335" t="s">
        <v>1458</v>
      </c>
      <c r="J12" s="334"/>
      <c r="K12" s="334"/>
      <c r="L12" s="334"/>
      <c r="M12" s="334">
        <f t="shared" si="0"/>
        <v>0</v>
      </c>
      <c r="N12" s="334"/>
    </row>
    <row r="13" s="269" customFormat="1" ht="17.25" hidden="1" customHeight="1" spans="1:14">
      <c r="A13" s="332">
        <v>103060105</v>
      </c>
      <c r="B13" s="334" t="s">
        <v>1459</v>
      </c>
      <c r="C13" s="334"/>
      <c r="D13" s="334"/>
      <c r="E13" s="334"/>
      <c r="F13" s="334"/>
      <c r="G13" s="334"/>
      <c r="H13" s="335" t="s">
        <v>1460</v>
      </c>
      <c r="I13" s="335" t="s">
        <v>1461</v>
      </c>
      <c r="J13" s="334"/>
      <c r="K13" s="334"/>
      <c r="L13" s="334"/>
      <c r="M13" s="334">
        <f t="shared" si="0"/>
        <v>0</v>
      </c>
      <c r="N13" s="334"/>
    </row>
    <row r="14" s="269" customFormat="1" ht="17.25" hidden="1" customHeight="1" spans="1:14">
      <c r="A14" s="332">
        <v>103060106</v>
      </c>
      <c r="B14" s="334" t="s">
        <v>1462</v>
      </c>
      <c r="C14" s="334"/>
      <c r="D14" s="334"/>
      <c r="E14" s="334"/>
      <c r="F14" s="334"/>
      <c r="G14" s="334"/>
      <c r="H14" s="335" t="s">
        <v>1463</v>
      </c>
      <c r="I14" s="335" t="s">
        <v>1464</v>
      </c>
      <c r="J14" s="334"/>
      <c r="K14" s="334"/>
      <c r="L14" s="334"/>
      <c r="M14" s="334">
        <f t="shared" si="0"/>
        <v>0</v>
      </c>
      <c r="N14" s="334"/>
    </row>
    <row r="15" s="269" customFormat="1" ht="17.25" hidden="1" customHeight="1" spans="1:14">
      <c r="A15" s="332">
        <v>103060107</v>
      </c>
      <c r="B15" s="334" t="s">
        <v>1465</v>
      </c>
      <c r="C15" s="334"/>
      <c r="D15" s="334"/>
      <c r="E15" s="334"/>
      <c r="F15" s="334"/>
      <c r="G15" s="334"/>
      <c r="H15" s="335" t="s">
        <v>1466</v>
      </c>
      <c r="I15" s="335" t="s">
        <v>1467</v>
      </c>
      <c r="J15" s="334"/>
      <c r="K15" s="334"/>
      <c r="L15" s="334"/>
      <c r="M15" s="334">
        <f t="shared" si="0"/>
        <v>0</v>
      </c>
      <c r="N15" s="334"/>
    </row>
    <row r="16" s="269" customFormat="1" ht="20" customHeight="1" spans="1:14">
      <c r="A16" s="332">
        <v>103060108</v>
      </c>
      <c r="B16" s="334" t="s">
        <v>1468</v>
      </c>
      <c r="C16" s="334"/>
      <c r="D16" s="334"/>
      <c r="E16" s="334"/>
      <c r="F16" s="334"/>
      <c r="G16" s="334"/>
      <c r="H16" s="335" t="s">
        <v>1469</v>
      </c>
      <c r="I16" s="335" t="s">
        <v>1470</v>
      </c>
      <c r="J16" s="334"/>
      <c r="K16" s="334"/>
      <c r="L16" s="334">
        <v>16</v>
      </c>
      <c r="M16" s="334">
        <f t="shared" si="0"/>
        <v>16</v>
      </c>
      <c r="N16" s="343"/>
    </row>
    <row r="17" s="269" customFormat="1" ht="17.25" customHeight="1" spans="1:14">
      <c r="A17" s="332">
        <v>103060109</v>
      </c>
      <c r="B17" s="334" t="s">
        <v>1471</v>
      </c>
      <c r="C17" s="334"/>
      <c r="D17" s="334"/>
      <c r="E17" s="334"/>
      <c r="F17" s="334"/>
      <c r="G17" s="334"/>
      <c r="H17" s="335" t="s">
        <v>1472</v>
      </c>
      <c r="I17" s="335" t="s">
        <v>1473</v>
      </c>
      <c r="J17" s="334"/>
      <c r="K17" s="334"/>
      <c r="L17" s="334"/>
      <c r="M17" s="334">
        <f t="shared" si="0"/>
        <v>0</v>
      </c>
      <c r="N17" s="334"/>
    </row>
    <row r="18" s="269" customFormat="1" ht="17.25" customHeight="1" spans="1:14">
      <c r="A18" s="332">
        <v>103060112</v>
      </c>
      <c r="B18" s="334" t="s">
        <v>1474</v>
      </c>
      <c r="C18" s="334"/>
      <c r="D18" s="334"/>
      <c r="E18" s="334"/>
      <c r="F18" s="334"/>
      <c r="G18" s="334"/>
      <c r="H18" s="335" t="s">
        <v>1475</v>
      </c>
      <c r="I18" s="335" t="s">
        <v>1476</v>
      </c>
      <c r="J18" s="334"/>
      <c r="K18" s="334"/>
      <c r="L18" s="334"/>
      <c r="M18" s="334">
        <f t="shared" si="0"/>
        <v>0</v>
      </c>
      <c r="N18" s="334"/>
    </row>
    <row r="19" s="269" customFormat="1" ht="17.25" customHeight="1" spans="1:14">
      <c r="A19" s="332">
        <v>103060113</v>
      </c>
      <c r="B19" s="334" t="s">
        <v>1477</v>
      </c>
      <c r="C19" s="334"/>
      <c r="D19" s="334"/>
      <c r="E19" s="334"/>
      <c r="F19" s="334"/>
      <c r="G19" s="334"/>
      <c r="H19" s="335" t="s">
        <v>1478</v>
      </c>
      <c r="I19" s="335" t="s">
        <v>1479</v>
      </c>
      <c r="J19" s="334"/>
      <c r="K19" s="334"/>
      <c r="L19" s="334"/>
      <c r="M19" s="334">
        <f t="shared" si="0"/>
        <v>0</v>
      </c>
      <c r="N19" s="334"/>
    </row>
    <row r="20" s="269" customFormat="1" ht="15.75" customHeight="1" spans="1:14">
      <c r="A20" s="332">
        <v>103060114</v>
      </c>
      <c r="B20" s="334" t="s">
        <v>1480</v>
      </c>
      <c r="C20" s="334"/>
      <c r="D20" s="334"/>
      <c r="E20" s="334"/>
      <c r="F20" s="334"/>
      <c r="G20" s="334"/>
      <c r="H20" s="335" t="s">
        <v>1481</v>
      </c>
      <c r="I20" s="335" t="s">
        <v>1482</v>
      </c>
      <c r="J20" s="334">
        <v>0</v>
      </c>
      <c r="K20" s="334"/>
      <c r="L20" s="334"/>
      <c r="M20" s="334">
        <f t="shared" si="0"/>
        <v>0</v>
      </c>
      <c r="N20" s="343"/>
    </row>
    <row r="21" s="269" customFormat="1" ht="17.25" customHeight="1" spans="1:14">
      <c r="A21" s="332">
        <v>103060115</v>
      </c>
      <c r="B21" s="334" t="s">
        <v>1483</v>
      </c>
      <c r="C21" s="334"/>
      <c r="D21" s="334"/>
      <c r="E21" s="334"/>
      <c r="F21" s="334"/>
      <c r="G21" s="334"/>
      <c r="H21" s="335" t="s">
        <v>1484</v>
      </c>
      <c r="I21" s="335" t="s">
        <v>1485</v>
      </c>
      <c r="J21" s="334">
        <f>SUM(J22:J29)</f>
        <v>400</v>
      </c>
      <c r="K21" s="334">
        <f>SUM(K22:K29)</f>
        <v>70</v>
      </c>
      <c r="L21" s="334"/>
      <c r="M21" s="334">
        <f t="shared" si="0"/>
        <v>70</v>
      </c>
      <c r="N21" s="334"/>
    </row>
    <row r="22" s="269" customFormat="1" ht="17.25" customHeight="1" spans="1:14">
      <c r="A22" s="332">
        <v>103060116</v>
      </c>
      <c r="B22" s="334" t="s">
        <v>1486</v>
      </c>
      <c r="C22" s="334">
        <v>466</v>
      </c>
      <c r="D22" s="334">
        <v>500</v>
      </c>
      <c r="E22" s="334"/>
      <c r="F22" s="334">
        <f t="shared" ref="F22:F67" si="4">SUM(D22:E22)</f>
        <v>500</v>
      </c>
      <c r="G22" s="336">
        <f>SUM(F22/C22-1)*100</f>
        <v>7.29613733905579</v>
      </c>
      <c r="H22" s="335" t="s">
        <v>1487</v>
      </c>
      <c r="I22" s="335" t="s">
        <v>1488</v>
      </c>
      <c r="J22" s="334"/>
      <c r="K22" s="334"/>
      <c r="L22" s="334"/>
      <c r="M22" s="334">
        <f t="shared" si="0"/>
        <v>0</v>
      </c>
      <c r="N22" s="334"/>
    </row>
    <row r="23" s="269" customFormat="1" ht="17.25" customHeight="1" spans="1:14">
      <c r="A23" s="332">
        <v>103060117</v>
      </c>
      <c r="B23" s="334" t="s">
        <v>1489</v>
      </c>
      <c r="C23" s="334"/>
      <c r="D23" s="334"/>
      <c r="E23" s="334"/>
      <c r="F23" s="334">
        <f t="shared" si="4"/>
        <v>0</v>
      </c>
      <c r="G23" s="334"/>
      <c r="H23" s="335" t="s">
        <v>1490</v>
      </c>
      <c r="I23" s="335" t="s">
        <v>1491</v>
      </c>
      <c r="J23" s="334"/>
      <c r="K23" s="334"/>
      <c r="L23" s="334"/>
      <c r="M23" s="334">
        <f t="shared" si="0"/>
        <v>0</v>
      </c>
      <c r="N23" s="333"/>
    </row>
    <row r="24" s="269" customFormat="1" ht="16.5" customHeight="1" spans="1:14">
      <c r="A24" s="332">
        <v>103060118</v>
      </c>
      <c r="B24" s="334" t="s">
        <v>1492</v>
      </c>
      <c r="C24" s="334"/>
      <c r="D24" s="334"/>
      <c r="E24" s="334"/>
      <c r="F24" s="334">
        <f t="shared" si="4"/>
        <v>0</v>
      </c>
      <c r="G24" s="334"/>
      <c r="H24" s="335" t="s">
        <v>1493</v>
      </c>
      <c r="I24" s="335" t="s">
        <v>1494</v>
      </c>
      <c r="J24" s="334"/>
      <c r="K24" s="334"/>
      <c r="L24" s="334"/>
      <c r="M24" s="334">
        <f t="shared" si="0"/>
        <v>0</v>
      </c>
      <c r="N24" s="334"/>
    </row>
    <row r="25" s="269" customFormat="1" ht="17.25" hidden="1" customHeight="1" spans="1:14">
      <c r="A25" s="332">
        <v>103060119</v>
      </c>
      <c r="B25" s="334" t="s">
        <v>1495</v>
      </c>
      <c r="C25" s="334"/>
      <c r="D25" s="334"/>
      <c r="E25" s="334"/>
      <c r="F25" s="334">
        <f t="shared" si="4"/>
        <v>0</v>
      </c>
      <c r="G25" s="334"/>
      <c r="H25" s="335" t="s">
        <v>1496</v>
      </c>
      <c r="I25" s="335" t="s">
        <v>1497</v>
      </c>
      <c r="J25" s="334"/>
      <c r="K25" s="334"/>
      <c r="L25" s="334"/>
      <c r="M25" s="334">
        <f t="shared" si="0"/>
        <v>0</v>
      </c>
      <c r="N25" s="334"/>
    </row>
    <row r="26" s="269" customFormat="1" ht="17.25" hidden="1" customHeight="1" spans="1:14">
      <c r="A26" s="332">
        <v>103060120</v>
      </c>
      <c r="B26" s="334" t="s">
        <v>1498</v>
      </c>
      <c r="C26" s="334"/>
      <c r="D26" s="334"/>
      <c r="E26" s="334"/>
      <c r="F26" s="334">
        <f t="shared" si="4"/>
        <v>0</v>
      </c>
      <c r="G26" s="334"/>
      <c r="H26" s="335" t="s">
        <v>1499</v>
      </c>
      <c r="I26" s="335" t="s">
        <v>1500</v>
      </c>
      <c r="J26" s="334"/>
      <c r="K26" s="334"/>
      <c r="L26" s="334"/>
      <c r="M26" s="334">
        <f t="shared" si="0"/>
        <v>0</v>
      </c>
      <c r="N26" s="334"/>
    </row>
    <row r="27" s="269" customFormat="1" ht="17.25" hidden="1" customHeight="1" spans="1:14">
      <c r="A27" s="332">
        <v>103060121</v>
      </c>
      <c r="B27" s="334" t="s">
        <v>1501</v>
      </c>
      <c r="C27" s="334"/>
      <c r="D27" s="334"/>
      <c r="E27" s="334"/>
      <c r="F27" s="334">
        <f t="shared" si="4"/>
        <v>0</v>
      </c>
      <c r="G27" s="334"/>
      <c r="H27" s="335" t="s">
        <v>1502</v>
      </c>
      <c r="I27" s="335" t="s">
        <v>1503</v>
      </c>
      <c r="J27" s="334"/>
      <c r="K27" s="334"/>
      <c r="L27" s="334"/>
      <c r="M27" s="334">
        <f t="shared" si="0"/>
        <v>0</v>
      </c>
      <c r="N27" s="343"/>
    </row>
    <row r="28" s="269" customFormat="1" ht="17.25" hidden="1" customHeight="1" spans="1:14">
      <c r="A28" s="332">
        <v>103060122</v>
      </c>
      <c r="B28" s="334" t="s">
        <v>1504</v>
      </c>
      <c r="C28" s="334"/>
      <c r="D28" s="334"/>
      <c r="E28" s="334"/>
      <c r="F28" s="334">
        <f t="shared" si="4"/>
        <v>0</v>
      </c>
      <c r="G28" s="334"/>
      <c r="H28" s="335" t="s">
        <v>1505</v>
      </c>
      <c r="I28" s="335" t="s">
        <v>1506</v>
      </c>
      <c r="J28" s="334"/>
      <c r="K28" s="334"/>
      <c r="L28" s="334"/>
      <c r="M28" s="334">
        <f t="shared" si="0"/>
        <v>0</v>
      </c>
      <c r="N28" s="334"/>
    </row>
    <row r="29" s="269" customFormat="1" ht="17" customHeight="1" spans="1:14">
      <c r="A29" s="332">
        <v>103060123</v>
      </c>
      <c r="B29" s="334" t="s">
        <v>1507</v>
      </c>
      <c r="C29" s="334"/>
      <c r="D29" s="334"/>
      <c r="E29" s="334"/>
      <c r="F29" s="334">
        <f t="shared" si="4"/>
        <v>0</v>
      </c>
      <c r="G29" s="334"/>
      <c r="H29" s="335" t="s">
        <v>1508</v>
      </c>
      <c r="I29" s="335" t="s">
        <v>1509</v>
      </c>
      <c r="J29" s="334">
        <v>400</v>
      </c>
      <c r="K29" s="334">
        <v>70</v>
      </c>
      <c r="L29" s="334"/>
      <c r="M29" s="334">
        <f t="shared" si="0"/>
        <v>70</v>
      </c>
      <c r="N29" s="334"/>
    </row>
    <row r="30" s="269" customFormat="1" ht="16" customHeight="1" spans="1:14">
      <c r="A30" s="332">
        <v>103060124</v>
      </c>
      <c r="B30" s="334" t="s">
        <v>1510</v>
      </c>
      <c r="C30" s="334"/>
      <c r="D30" s="334"/>
      <c r="E30" s="334"/>
      <c r="F30" s="334">
        <f t="shared" si="4"/>
        <v>0</v>
      </c>
      <c r="G30" s="334"/>
      <c r="H30" s="335" t="s">
        <v>1511</v>
      </c>
      <c r="I30" s="335" t="s">
        <v>1512</v>
      </c>
      <c r="J30" s="334">
        <f>SUM(J31)</f>
        <v>0</v>
      </c>
      <c r="K30" s="334">
        <f>SUM(K31)</f>
        <v>0</v>
      </c>
      <c r="L30" s="334"/>
      <c r="M30" s="334">
        <f t="shared" si="0"/>
        <v>0</v>
      </c>
      <c r="N30" s="334"/>
    </row>
    <row r="31" s="269" customFormat="1" ht="17.25" hidden="1" customHeight="1" spans="1:14">
      <c r="A31" s="332">
        <v>103060125</v>
      </c>
      <c r="B31" s="334" t="s">
        <v>1513</v>
      </c>
      <c r="C31" s="334">
        <v>23</v>
      </c>
      <c r="D31" s="334"/>
      <c r="E31" s="334"/>
      <c r="F31" s="334">
        <f t="shared" si="4"/>
        <v>0</v>
      </c>
      <c r="G31" s="334"/>
      <c r="H31" s="335" t="s">
        <v>1514</v>
      </c>
      <c r="I31" s="335" t="s">
        <v>1512</v>
      </c>
      <c r="J31" s="334"/>
      <c r="K31" s="334"/>
      <c r="L31" s="334"/>
      <c r="M31" s="334">
        <f t="shared" si="0"/>
        <v>0</v>
      </c>
      <c r="N31" s="334"/>
    </row>
    <row r="32" s="269" customFormat="1" ht="18" hidden="1" customHeight="1" spans="1:14">
      <c r="A32" s="332">
        <v>103060126</v>
      </c>
      <c r="B32" s="334" t="s">
        <v>1515</v>
      </c>
      <c r="C32" s="334"/>
      <c r="D32" s="334"/>
      <c r="E32" s="334"/>
      <c r="F32" s="334">
        <f t="shared" si="4"/>
        <v>0</v>
      </c>
      <c r="G32" s="334"/>
      <c r="H32" s="335" t="s">
        <v>1516</v>
      </c>
      <c r="I32" s="335" t="s">
        <v>1517</v>
      </c>
      <c r="J32" s="334">
        <f>SUM(J33:J35)</f>
        <v>0</v>
      </c>
      <c r="K32" s="334">
        <f>SUM(K33:K35)</f>
        <v>0</v>
      </c>
      <c r="L32" s="334"/>
      <c r="M32" s="334">
        <f t="shared" si="0"/>
        <v>0</v>
      </c>
      <c r="N32" s="334"/>
    </row>
    <row r="33" s="269" customFormat="1" ht="18" hidden="1" customHeight="1" spans="1:14">
      <c r="A33" s="332">
        <v>103060127</v>
      </c>
      <c r="B33" s="334" t="s">
        <v>1518</v>
      </c>
      <c r="C33" s="334"/>
      <c r="D33" s="334"/>
      <c r="E33" s="334"/>
      <c r="F33" s="334">
        <f t="shared" si="4"/>
        <v>0</v>
      </c>
      <c r="G33" s="334"/>
      <c r="H33" s="335" t="s">
        <v>1519</v>
      </c>
      <c r="I33" s="335" t="s">
        <v>1520</v>
      </c>
      <c r="J33" s="334"/>
      <c r="K33" s="334"/>
      <c r="L33" s="334"/>
      <c r="M33" s="334">
        <f t="shared" si="0"/>
        <v>0</v>
      </c>
      <c r="N33" s="334"/>
    </row>
    <row r="34" s="269" customFormat="1" ht="18" hidden="1" customHeight="1" spans="1:14">
      <c r="A34" s="332">
        <v>103060128</v>
      </c>
      <c r="B34" s="334" t="s">
        <v>1521</v>
      </c>
      <c r="C34" s="334"/>
      <c r="D34" s="334"/>
      <c r="E34" s="334"/>
      <c r="F34" s="334">
        <f t="shared" si="4"/>
        <v>0</v>
      </c>
      <c r="G34" s="334"/>
      <c r="H34" s="335" t="s">
        <v>1522</v>
      </c>
      <c r="I34" s="335" t="s">
        <v>1523</v>
      </c>
      <c r="J34" s="334"/>
      <c r="K34" s="334"/>
      <c r="L34" s="334"/>
      <c r="M34" s="334">
        <f t="shared" si="0"/>
        <v>0</v>
      </c>
      <c r="N34" s="334"/>
    </row>
    <row r="35" s="269" customFormat="1" ht="18" hidden="1" customHeight="1" spans="1:14">
      <c r="A35" s="332">
        <v>103060129</v>
      </c>
      <c r="B35" s="334" t="s">
        <v>1524</v>
      </c>
      <c r="C35" s="334"/>
      <c r="D35" s="334"/>
      <c r="E35" s="334"/>
      <c r="F35" s="334">
        <f t="shared" si="4"/>
        <v>0</v>
      </c>
      <c r="G35" s="334"/>
      <c r="H35" s="335" t="s">
        <v>1525</v>
      </c>
      <c r="I35" s="335" t="s">
        <v>1526</v>
      </c>
      <c r="J35" s="334"/>
      <c r="K35" s="334"/>
      <c r="L35" s="334"/>
      <c r="M35" s="334">
        <f t="shared" si="0"/>
        <v>0</v>
      </c>
      <c r="N35" s="334"/>
    </row>
    <row r="36" s="269" customFormat="1" ht="18" hidden="1" customHeight="1" spans="1:14">
      <c r="A36" s="332">
        <v>103060130</v>
      </c>
      <c r="B36" s="334" t="s">
        <v>1527</v>
      </c>
      <c r="C36" s="334">
        <v>0</v>
      </c>
      <c r="D36" s="334"/>
      <c r="E36" s="334"/>
      <c r="F36" s="334">
        <f t="shared" si="4"/>
        <v>0</v>
      </c>
      <c r="G36" s="334"/>
      <c r="H36" s="335" t="s">
        <v>1528</v>
      </c>
      <c r="I36" s="335" t="s">
        <v>1529</v>
      </c>
      <c r="J36" s="334">
        <f t="shared" ref="J36:L36" si="5">SUM(J37)</f>
        <v>0</v>
      </c>
      <c r="K36" s="334">
        <f t="shared" si="5"/>
        <v>0</v>
      </c>
      <c r="L36" s="334">
        <f t="shared" si="5"/>
        <v>0</v>
      </c>
      <c r="M36" s="334">
        <f t="shared" si="0"/>
        <v>0</v>
      </c>
      <c r="N36" s="334"/>
    </row>
    <row r="37" s="269" customFormat="1" ht="20" hidden="1" customHeight="1" spans="1:14">
      <c r="A37" s="332">
        <v>103060131</v>
      </c>
      <c r="B37" s="334" t="s">
        <v>1530</v>
      </c>
      <c r="C37" s="334">
        <v>0</v>
      </c>
      <c r="D37" s="334"/>
      <c r="E37" s="334"/>
      <c r="F37" s="334">
        <f t="shared" si="4"/>
        <v>0</v>
      </c>
      <c r="G37" s="334"/>
      <c r="H37" s="335" t="s">
        <v>1531</v>
      </c>
      <c r="I37" s="335" t="s">
        <v>1529</v>
      </c>
      <c r="J37" s="334"/>
      <c r="K37" s="334"/>
      <c r="L37" s="334"/>
      <c r="M37" s="334">
        <f t="shared" si="0"/>
        <v>0</v>
      </c>
      <c r="N37" s="344"/>
    </row>
    <row r="38" s="269" customFormat="1" ht="21" hidden="1" customHeight="1" spans="1:14">
      <c r="A38" s="332">
        <v>103060132</v>
      </c>
      <c r="B38" s="334" t="s">
        <v>1532</v>
      </c>
      <c r="C38" s="334">
        <v>0</v>
      </c>
      <c r="D38" s="334"/>
      <c r="E38" s="334"/>
      <c r="F38" s="334">
        <f t="shared" si="4"/>
        <v>0</v>
      </c>
      <c r="G38" s="334"/>
      <c r="H38" s="332"/>
      <c r="I38" s="334"/>
      <c r="J38" s="334"/>
      <c r="K38" s="334"/>
      <c r="L38" s="334"/>
      <c r="M38" s="334">
        <f t="shared" si="0"/>
        <v>0</v>
      </c>
      <c r="N38" s="334"/>
    </row>
    <row r="39" s="269" customFormat="1" ht="21" customHeight="1" spans="1:14">
      <c r="A39" s="332">
        <v>103060133</v>
      </c>
      <c r="B39" s="334" t="s">
        <v>1533</v>
      </c>
      <c r="C39" s="334">
        <v>0</v>
      </c>
      <c r="D39" s="334"/>
      <c r="E39" s="334"/>
      <c r="F39" s="334">
        <f t="shared" si="4"/>
        <v>0</v>
      </c>
      <c r="G39" s="334"/>
      <c r="H39" s="332"/>
      <c r="I39" s="334"/>
      <c r="J39" s="334"/>
      <c r="K39" s="334"/>
      <c r="L39" s="334"/>
      <c r="M39" s="334">
        <f t="shared" si="0"/>
        <v>0</v>
      </c>
      <c r="N39" s="334"/>
    </row>
    <row r="40" s="269" customFormat="1" ht="21" customHeight="1" spans="1:14">
      <c r="A40" s="332">
        <v>103060198</v>
      </c>
      <c r="B40" s="334" t="s">
        <v>1534</v>
      </c>
      <c r="C40" s="334">
        <v>183</v>
      </c>
      <c r="D40" s="334">
        <v>156</v>
      </c>
      <c r="E40" s="334"/>
      <c r="F40" s="334">
        <f t="shared" si="4"/>
        <v>156</v>
      </c>
      <c r="G40" s="334"/>
      <c r="H40" s="332"/>
      <c r="I40" s="334"/>
      <c r="J40" s="334"/>
      <c r="K40" s="334"/>
      <c r="L40" s="334"/>
      <c r="M40" s="334">
        <f t="shared" si="0"/>
        <v>0</v>
      </c>
      <c r="N40" s="334"/>
    </row>
    <row r="41" s="269" customFormat="1" ht="21" customHeight="1" spans="1:14">
      <c r="A41" s="332">
        <v>103060199</v>
      </c>
      <c r="B41" s="334" t="s">
        <v>1535</v>
      </c>
      <c r="C41" s="334"/>
      <c r="D41" s="334"/>
      <c r="E41" s="334"/>
      <c r="F41" s="334">
        <f t="shared" si="4"/>
        <v>0</v>
      </c>
      <c r="G41" s="334"/>
      <c r="H41" s="332"/>
      <c r="I41" s="334"/>
      <c r="J41" s="334"/>
      <c r="K41" s="334"/>
      <c r="L41" s="334"/>
      <c r="M41" s="334">
        <f t="shared" si="0"/>
        <v>0</v>
      </c>
      <c r="N41" s="334"/>
    </row>
    <row r="42" s="269" customFormat="1" ht="21" customHeight="1" spans="1:14">
      <c r="A42" s="332">
        <v>1030602</v>
      </c>
      <c r="B42" s="334" t="s">
        <v>269</v>
      </c>
      <c r="C42" s="334">
        <f>SUM(C43:C47)</f>
        <v>0</v>
      </c>
      <c r="D42" s="334"/>
      <c r="E42" s="334">
        <f>SUM(E43:E47)</f>
        <v>0</v>
      </c>
      <c r="F42" s="334">
        <f t="shared" si="4"/>
        <v>0</v>
      </c>
      <c r="G42" s="334"/>
      <c r="H42" s="332"/>
      <c r="I42" s="334"/>
      <c r="J42" s="334"/>
      <c r="K42" s="334"/>
      <c r="L42" s="334"/>
      <c r="M42" s="334">
        <f t="shared" si="0"/>
        <v>0</v>
      </c>
      <c r="N42" s="334"/>
    </row>
    <row r="43" s="269" customFormat="1" ht="21" customHeight="1" spans="1:14">
      <c r="A43" s="332">
        <v>103060201</v>
      </c>
      <c r="B43" s="334" t="s">
        <v>1536</v>
      </c>
      <c r="C43" s="334">
        <v>0</v>
      </c>
      <c r="D43" s="334"/>
      <c r="E43" s="334"/>
      <c r="F43" s="334">
        <f t="shared" si="4"/>
        <v>0</v>
      </c>
      <c r="G43" s="334"/>
      <c r="H43" s="332"/>
      <c r="I43" s="334"/>
      <c r="J43" s="334"/>
      <c r="K43" s="334"/>
      <c r="L43" s="334"/>
      <c r="M43" s="334">
        <f t="shared" si="0"/>
        <v>0</v>
      </c>
      <c r="N43" s="334"/>
    </row>
    <row r="44" s="269" customFormat="1" ht="21" customHeight="1" spans="1:14">
      <c r="A44" s="332">
        <v>103060202</v>
      </c>
      <c r="B44" s="334" t="s">
        <v>1537</v>
      </c>
      <c r="C44" s="334">
        <v>0</v>
      </c>
      <c r="D44" s="334"/>
      <c r="E44" s="334"/>
      <c r="F44" s="334">
        <f t="shared" si="4"/>
        <v>0</v>
      </c>
      <c r="G44" s="334"/>
      <c r="H44" s="337"/>
      <c r="I44" s="337"/>
      <c r="J44" s="334"/>
      <c r="K44" s="334"/>
      <c r="L44" s="334"/>
      <c r="M44" s="334">
        <f t="shared" si="0"/>
        <v>0</v>
      </c>
      <c r="N44" s="334"/>
    </row>
    <row r="45" s="269" customFormat="1" ht="21" customHeight="1" spans="1:14">
      <c r="A45" s="332">
        <v>103060203</v>
      </c>
      <c r="B45" s="334" t="s">
        <v>1538</v>
      </c>
      <c r="C45" s="334">
        <v>0</v>
      </c>
      <c r="D45" s="334"/>
      <c r="E45" s="334"/>
      <c r="F45" s="334">
        <f t="shared" si="4"/>
        <v>0</v>
      </c>
      <c r="G45" s="334"/>
      <c r="H45" s="332"/>
      <c r="I45" s="334"/>
      <c r="J45" s="334"/>
      <c r="K45" s="334"/>
      <c r="L45" s="334"/>
      <c r="M45" s="334">
        <f t="shared" si="0"/>
        <v>0</v>
      </c>
      <c r="N45" s="334"/>
    </row>
    <row r="46" s="269" customFormat="1" ht="21" customHeight="1" spans="1:14">
      <c r="A46" s="332">
        <v>103060298</v>
      </c>
      <c r="B46" s="334" t="s">
        <v>1539</v>
      </c>
      <c r="C46" s="334">
        <v>0</v>
      </c>
      <c r="D46" s="334"/>
      <c r="E46" s="334"/>
      <c r="F46" s="334">
        <f t="shared" si="4"/>
        <v>0</v>
      </c>
      <c r="G46" s="334"/>
      <c r="H46" s="332"/>
      <c r="I46" s="334"/>
      <c r="J46" s="334"/>
      <c r="K46" s="334"/>
      <c r="L46" s="334"/>
      <c r="M46" s="334">
        <f t="shared" si="0"/>
        <v>0</v>
      </c>
      <c r="N46" s="334"/>
    </row>
    <row r="47" s="269" customFormat="1" ht="21" customHeight="1" spans="1:14">
      <c r="A47" s="332">
        <v>103060299</v>
      </c>
      <c r="B47" s="334" t="s">
        <v>1540</v>
      </c>
      <c r="C47" s="334"/>
      <c r="D47" s="334"/>
      <c r="E47" s="334"/>
      <c r="F47" s="334">
        <f t="shared" si="4"/>
        <v>0</v>
      </c>
      <c r="G47" s="334"/>
      <c r="H47" s="332"/>
      <c r="I47" s="334"/>
      <c r="J47" s="334"/>
      <c r="K47" s="334"/>
      <c r="L47" s="334"/>
      <c r="M47" s="334">
        <f t="shared" si="0"/>
        <v>0</v>
      </c>
      <c r="N47" s="334"/>
    </row>
    <row r="48" s="269" customFormat="1" ht="21" customHeight="1" spans="1:14">
      <c r="A48" s="332">
        <v>1030603</v>
      </c>
      <c r="B48" s="334" t="s">
        <v>1541</v>
      </c>
      <c r="C48" s="334">
        <f>SUM(C49:C55)</f>
        <v>0</v>
      </c>
      <c r="D48" s="334">
        <f>SUM(D49:D55)</f>
        <v>0</v>
      </c>
      <c r="E48" s="334"/>
      <c r="F48" s="334">
        <f t="shared" si="4"/>
        <v>0</v>
      </c>
      <c r="G48" s="334"/>
      <c r="H48" s="332"/>
      <c r="I48" s="334"/>
      <c r="J48" s="334"/>
      <c r="K48" s="334"/>
      <c r="L48" s="334"/>
      <c r="M48" s="334">
        <f t="shared" si="0"/>
        <v>0</v>
      </c>
      <c r="N48" s="334"/>
    </row>
    <row r="49" s="269" customFormat="1" ht="21" customHeight="1" spans="1:14">
      <c r="A49" s="332">
        <v>103060301</v>
      </c>
      <c r="B49" s="334" t="s">
        <v>1542</v>
      </c>
      <c r="C49" s="334"/>
      <c r="D49" s="334"/>
      <c r="E49" s="334"/>
      <c r="F49" s="334">
        <f t="shared" si="4"/>
        <v>0</v>
      </c>
      <c r="G49" s="334"/>
      <c r="H49" s="332"/>
      <c r="I49" s="334"/>
      <c r="J49" s="334"/>
      <c r="K49" s="334"/>
      <c r="L49" s="334"/>
      <c r="M49" s="334">
        <f t="shared" si="0"/>
        <v>0</v>
      </c>
      <c r="N49" s="334"/>
    </row>
    <row r="50" s="269" customFormat="1" ht="19" customHeight="1" spans="1:14">
      <c r="A50" s="332">
        <v>103060303</v>
      </c>
      <c r="B50" s="334" t="s">
        <v>389</v>
      </c>
      <c r="C50" s="334"/>
      <c r="D50" s="334"/>
      <c r="E50" s="334"/>
      <c r="F50" s="334">
        <f t="shared" si="4"/>
        <v>0</v>
      </c>
      <c r="G50" s="334"/>
      <c r="H50" s="332"/>
      <c r="I50" s="334"/>
      <c r="J50" s="334"/>
      <c r="K50" s="334"/>
      <c r="L50" s="334"/>
      <c r="M50" s="334">
        <f t="shared" si="0"/>
        <v>0</v>
      </c>
      <c r="N50" s="334"/>
    </row>
    <row r="51" s="269" customFormat="1" ht="21" customHeight="1" spans="1:14">
      <c r="A51" s="332">
        <v>103060304</v>
      </c>
      <c r="B51" s="334" t="s">
        <v>1543</v>
      </c>
      <c r="C51" s="334"/>
      <c r="D51" s="334"/>
      <c r="E51" s="334"/>
      <c r="F51" s="334">
        <f t="shared" ref="F51:F67" si="6">SUM(D51:E51)</f>
        <v>0</v>
      </c>
      <c r="G51" s="334"/>
      <c r="H51" s="332"/>
      <c r="I51" s="334"/>
      <c r="J51" s="334"/>
      <c r="K51" s="334"/>
      <c r="L51" s="334"/>
      <c r="M51" s="334">
        <f t="shared" si="0"/>
        <v>0</v>
      </c>
      <c r="N51" s="334"/>
    </row>
    <row r="52" s="269" customFormat="1" ht="21" customHeight="1" spans="1:14">
      <c r="A52" s="332">
        <v>103060305</v>
      </c>
      <c r="B52" s="334" t="s">
        <v>1544</v>
      </c>
      <c r="C52" s="334"/>
      <c r="D52" s="334"/>
      <c r="E52" s="334"/>
      <c r="F52" s="334">
        <f t="shared" si="6"/>
        <v>0</v>
      </c>
      <c r="G52" s="334"/>
      <c r="H52" s="332"/>
      <c r="I52" s="334"/>
      <c r="J52" s="334"/>
      <c r="K52" s="334"/>
      <c r="L52" s="334"/>
      <c r="M52" s="334">
        <f t="shared" si="0"/>
        <v>0</v>
      </c>
      <c r="N52" s="334"/>
    </row>
    <row r="53" s="269" customFormat="1" ht="21" customHeight="1" spans="1:14">
      <c r="A53" s="332">
        <v>103060306</v>
      </c>
      <c r="B53" s="334" t="s">
        <v>1545</v>
      </c>
      <c r="C53" s="334"/>
      <c r="D53" s="334"/>
      <c r="E53" s="334"/>
      <c r="F53" s="334">
        <f t="shared" si="6"/>
        <v>0</v>
      </c>
      <c r="G53" s="334"/>
      <c r="H53" s="332"/>
      <c r="I53" s="334"/>
      <c r="J53" s="334"/>
      <c r="K53" s="334"/>
      <c r="L53" s="334"/>
      <c r="M53" s="334">
        <f t="shared" si="0"/>
        <v>0</v>
      </c>
      <c r="N53" s="334"/>
    </row>
    <row r="54" s="269" customFormat="1" ht="21" customHeight="1" spans="1:14">
      <c r="A54" s="332">
        <v>103060398</v>
      </c>
      <c r="B54" s="334" t="s">
        <v>1546</v>
      </c>
      <c r="C54" s="334"/>
      <c r="D54" s="334"/>
      <c r="E54" s="334"/>
      <c r="F54" s="334">
        <f t="shared" si="6"/>
        <v>0</v>
      </c>
      <c r="G54" s="334"/>
      <c r="H54" s="332"/>
      <c r="I54" s="334"/>
      <c r="J54" s="334"/>
      <c r="K54" s="334"/>
      <c r="L54" s="334"/>
      <c r="M54" s="334">
        <f t="shared" si="0"/>
        <v>0</v>
      </c>
      <c r="N54" s="334"/>
    </row>
    <row r="55" s="269" customFormat="1" ht="21" customHeight="1" spans="1:14">
      <c r="A55" s="332">
        <v>103060399</v>
      </c>
      <c r="B55" s="334" t="s">
        <v>1547</v>
      </c>
      <c r="C55" s="334"/>
      <c r="D55" s="334"/>
      <c r="E55" s="334"/>
      <c r="F55" s="334">
        <f t="shared" si="6"/>
        <v>0</v>
      </c>
      <c r="G55" s="334"/>
      <c r="H55" s="332"/>
      <c r="I55" s="334"/>
      <c r="J55" s="334"/>
      <c r="K55" s="334"/>
      <c r="L55" s="334"/>
      <c r="M55" s="334">
        <f t="shared" si="0"/>
        <v>0</v>
      </c>
      <c r="N55" s="334"/>
    </row>
    <row r="56" s="269" customFormat="1" ht="21" customHeight="1" spans="1:14">
      <c r="A56" s="332">
        <v>1030604</v>
      </c>
      <c r="B56" s="334" t="s">
        <v>1548</v>
      </c>
      <c r="C56" s="334">
        <f>SUM(C57:C60)</f>
        <v>1</v>
      </c>
      <c r="D56" s="334">
        <f>SUM(D57:D60)</f>
        <v>0</v>
      </c>
      <c r="E56" s="334"/>
      <c r="F56" s="334">
        <f t="shared" si="6"/>
        <v>0</v>
      </c>
      <c r="G56" s="334"/>
      <c r="H56" s="332"/>
      <c r="I56" s="334"/>
      <c r="J56" s="334"/>
      <c r="K56" s="334"/>
      <c r="L56" s="334"/>
      <c r="M56" s="334">
        <f t="shared" si="0"/>
        <v>0</v>
      </c>
      <c r="N56" s="334"/>
    </row>
    <row r="57" s="269" customFormat="1" ht="21" customHeight="1" spans="1:14">
      <c r="A57" s="332">
        <v>103060401</v>
      </c>
      <c r="B57" s="334" t="s">
        <v>1549</v>
      </c>
      <c r="C57" s="334"/>
      <c r="D57" s="334"/>
      <c r="E57" s="334"/>
      <c r="F57" s="334">
        <f t="shared" si="6"/>
        <v>0</v>
      </c>
      <c r="G57" s="334"/>
      <c r="H57" s="332"/>
      <c r="I57" s="334"/>
      <c r="J57" s="334"/>
      <c r="K57" s="334"/>
      <c r="L57" s="334"/>
      <c r="M57" s="334">
        <f t="shared" si="0"/>
        <v>0</v>
      </c>
      <c r="N57" s="334"/>
    </row>
    <row r="58" s="269" customFormat="1" ht="21" customHeight="1" spans="1:14">
      <c r="A58" s="332">
        <v>103060402</v>
      </c>
      <c r="B58" s="334" t="s">
        <v>1550</v>
      </c>
      <c r="C58" s="334">
        <v>1</v>
      </c>
      <c r="D58" s="334"/>
      <c r="E58" s="334"/>
      <c r="F58" s="334">
        <f t="shared" si="6"/>
        <v>0</v>
      </c>
      <c r="G58" s="334"/>
      <c r="H58" s="332"/>
      <c r="I58" s="334"/>
      <c r="J58" s="334"/>
      <c r="K58" s="334"/>
      <c r="L58" s="334"/>
      <c r="M58" s="334">
        <f t="shared" si="0"/>
        <v>0</v>
      </c>
      <c r="N58" s="334"/>
    </row>
    <row r="59" s="269" customFormat="1" ht="21" customHeight="1" spans="1:14">
      <c r="A59" s="332">
        <v>103060498</v>
      </c>
      <c r="B59" s="334" t="s">
        <v>1551</v>
      </c>
      <c r="C59" s="334"/>
      <c r="D59" s="334"/>
      <c r="E59" s="334"/>
      <c r="F59" s="334">
        <f t="shared" si="6"/>
        <v>0</v>
      </c>
      <c r="G59" s="334"/>
      <c r="H59" s="332"/>
      <c r="I59" s="334"/>
      <c r="J59" s="334"/>
      <c r="K59" s="334"/>
      <c r="L59" s="334"/>
      <c r="M59" s="334">
        <f t="shared" si="0"/>
        <v>0</v>
      </c>
      <c r="N59" s="334"/>
    </row>
    <row r="60" s="269" customFormat="1" ht="21" customHeight="1" spans="1:14">
      <c r="A60" s="332">
        <v>103060499</v>
      </c>
      <c r="B60" s="334" t="s">
        <v>1552</v>
      </c>
      <c r="C60" s="334"/>
      <c r="D60" s="334"/>
      <c r="E60" s="334"/>
      <c r="F60" s="334">
        <f t="shared" si="6"/>
        <v>0</v>
      </c>
      <c r="G60" s="334"/>
      <c r="H60" s="332"/>
      <c r="I60" s="334"/>
      <c r="J60" s="334"/>
      <c r="K60" s="334"/>
      <c r="L60" s="334"/>
      <c r="M60" s="334">
        <f t="shared" si="0"/>
        <v>0</v>
      </c>
      <c r="N60" s="334"/>
    </row>
    <row r="61" s="269" customFormat="1" ht="21" customHeight="1" spans="1:14">
      <c r="A61" s="332">
        <v>1030605</v>
      </c>
      <c r="B61" s="334" t="s">
        <v>1553</v>
      </c>
      <c r="C61" s="334"/>
      <c r="D61" s="334"/>
      <c r="E61" s="334"/>
      <c r="F61" s="334">
        <f t="shared" si="6"/>
        <v>0</v>
      </c>
      <c r="G61" s="334"/>
      <c r="H61" s="332"/>
      <c r="I61" s="334"/>
      <c r="J61" s="334"/>
      <c r="K61" s="334"/>
      <c r="L61" s="334"/>
      <c r="M61" s="334">
        <f t="shared" si="0"/>
        <v>0</v>
      </c>
      <c r="N61" s="334"/>
    </row>
    <row r="62" s="269" customFormat="1" ht="21" customHeight="1" spans="1:14">
      <c r="A62" s="332">
        <v>1030606</v>
      </c>
      <c r="B62" s="334" t="s">
        <v>1554</v>
      </c>
      <c r="C62" s="334">
        <f>SUM(C63:C65)</f>
        <v>0</v>
      </c>
      <c r="D62" s="334">
        <f>SUM(D63:D65)</f>
        <v>0</v>
      </c>
      <c r="E62" s="334"/>
      <c r="F62" s="334">
        <f t="shared" si="6"/>
        <v>0</v>
      </c>
      <c r="G62" s="334"/>
      <c r="H62" s="332"/>
      <c r="I62" s="334"/>
      <c r="J62" s="334"/>
      <c r="K62" s="334"/>
      <c r="L62" s="334"/>
      <c r="M62" s="334">
        <f t="shared" si="0"/>
        <v>0</v>
      </c>
      <c r="N62" s="334"/>
    </row>
    <row r="63" s="269" customFormat="1" ht="21" customHeight="1" spans="1:14">
      <c r="A63" s="332">
        <v>103060601</v>
      </c>
      <c r="B63" s="334" t="s">
        <v>1555</v>
      </c>
      <c r="C63" s="334"/>
      <c r="D63" s="334"/>
      <c r="E63" s="334"/>
      <c r="F63" s="334">
        <f t="shared" si="6"/>
        <v>0</v>
      </c>
      <c r="G63" s="334"/>
      <c r="H63" s="332"/>
      <c r="I63" s="334"/>
      <c r="J63" s="334"/>
      <c r="K63" s="334"/>
      <c r="L63" s="334"/>
      <c r="M63" s="334">
        <f t="shared" si="0"/>
        <v>0</v>
      </c>
      <c r="N63" s="334"/>
    </row>
    <row r="64" s="269" customFormat="1" ht="21" customHeight="1" spans="1:14">
      <c r="A64" s="332">
        <v>103060602</v>
      </c>
      <c r="B64" s="334" t="s">
        <v>1556</v>
      </c>
      <c r="C64" s="334"/>
      <c r="D64" s="334"/>
      <c r="E64" s="334"/>
      <c r="F64" s="334">
        <f t="shared" si="6"/>
        <v>0</v>
      </c>
      <c r="G64" s="334"/>
      <c r="H64" s="332"/>
      <c r="I64" s="334"/>
      <c r="J64" s="334"/>
      <c r="K64" s="334"/>
      <c r="L64" s="334"/>
      <c r="M64" s="334">
        <f t="shared" si="0"/>
        <v>0</v>
      </c>
      <c r="N64" s="334"/>
    </row>
    <row r="65" s="269" customFormat="1" ht="21" customHeight="1" spans="1:14">
      <c r="A65" s="332">
        <v>103060699</v>
      </c>
      <c r="B65" s="334" t="s">
        <v>1557</v>
      </c>
      <c r="C65" s="334"/>
      <c r="D65" s="334"/>
      <c r="E65" s="334"/>
      <c r="F65" s="334">
        <f t="shared" si="6"/>
        <v>0</v>
      </c>
      <c r="G65" s="334"/>
      <c r="H65" s="332"/>
      <c r="I65" s="334"/>
      <c r="J65" s="334"/>
      <c r="K65" s="334"/>
      <c r="L65" s="334"/>
      <c r="M65" s="334">
        <f t="shared" si="0"/>
        <v>0</v>
      </c>
      <c r="N65" s="334"/>
    </row>
    <row r="66" s="269" customFormat="1" ht="21" customHeight="1" spans="1:14">
      <c r="A66" s="332">
        <v>1030698</v>
      </c>
      <c r="B66" s="334" t="s">
        <v>1558</v>
      </c>
      <c r="C66" s="334"/>
      <c r="D66" s="334"/>
      <c r="E66" s="334"/>
      <c r="F66" s="334">
        <f t="shared" si="6"/>
        <v>0</v>
      </c>
      <c r="G66" s="334"/>
      <c r="H66" s="332"/>
      <c r="I66" s="334"/>
      <c r="J66" s="334"/>
      <c r="K66" s="334"/>
      <c r="L66" s="334"/>
      <c r="M66" s="334">
        <f t="shared" si="0"/>
        <v>0</v>
      </c>
      <c r="N66" s="334"/>
    </row>
    <row r="67" s="269" customFormat="1" ht="21" customHeight="1" spans="1:14">
      <c r="A67" s="332">
        <v>1030699</v>
      </c>
      <c r="B67" s="334" t="s">
        <v>1559</v>
      </c>
      <c r="C67" s="334">
        <v>77</v>
      </c>
      <c r="D67" s="334"/>
      <c r="E67" s="334"/>
      <c r="F67" s="334">
        <f t="shared" si="6"/>
        <v>0</v>
      </c>
      <c r="G67" s="334"/>
      <c r="H67" s="332"/>
      <c r="I67" s="334"/>
      <c r="J67" s="334"/>
      <c r="K67" s="334"/>
      <c r="L67" s="334"/>
      <c r="M67" s="334">
        <f t="shared" si="0"/>
        <v>0</v>
      </c>
      <c r="N67" s="334"/>
    </row>
    <row r="68" s="269" customFormat="1" ht="20" customHeight="1" spans="1:14">
      <c r="A68" s="345" t="s">
        <v>1560</v>
      </c>
      <c r="B68" s="346"/>
      <c r="C68" s="334">
        <f t="shared" ref="C68:F68" si="7">SUM(C7)</f>
        <v>656</v>
      </c>
      <c r="D68" s="334">
        <f t="shared" si="7"/>
        <v>656</v>
      </c>
      <c r="E68" s="334">
        <f t="shared" si="7"/>
        <v>0</v>
      </c>
      <c r="F68" s="334">
        <f t="shared" si="7"/>
        <v>656</v>
      </c>
      <c r="G68" s="336">
        <f>SUM(F68/C68-1)*100</f>
        <v>0</v>
      </c>
      <c r="H68" s="337"/>
      <c r="I68" s="349" t="s">
        <v>1561</v>
      </c>
      <c r="J68" s="334">
        <f t="shared" ref="J68:M68" si="8">SUM(J7+J10)</f>
        <v>400</v>
      </c>
      <c r="K68" s="334">
        <f t="shared" si="8"/>
        <v>70</v>
      </c>
      <c r="L68" s="334">
        <f t="shared" si="8"/>
        <v>16</v>
      </c>
      <c r="M68" s="334">
        <f t="shared" si="8"/>
        <v>86</v>
      </c>
      <c r="N68" s="336">
        <f>SUM(M68/J68-1)*100</f>
        <v>-78.5</v>
      </c>
    </row>
    <row r="69" s="269" customFormat="1" ht="17.25" customHeight="1" spans="1:14">
      <c r="A69" s="347"/>
      <c r="B69" s="348"/>
      <c r="C69" s="334"/>
      <c r="D69" s="334"/>
      <c r="E69" s="334"/>
      <c r="F69" s="334"/>
      <c r="G69" s="334"/>
      <c r="H69" s="337"/>
      <c r="I69" s="335"/>
      <c r="J69" s="334"/>
      <c r="K69" s="334"/>
      <c r="L69" s="334"/>
      <c r="M69" s="334"/>
      <c r="N69" s="334"/>
    </row>
    <row r="70" s="269" customFormat="1" ht="17.25" customHeight="1" spans="1:14">
      <c r="A70" s="345" t="s">
        <v>1562</v>
      </c>
      <c r="B70" s="346"/>
      <c r="C70" s="334"/>
      <c r="D70" s="334"/>
      <c r="E70" s="334">
        <v>16</v>
      </c>
      <c r="F70" s="334">
        <v>16</v>
      </c>
      <c r="G70" s="334"/>
      <c r="H70" s="332"/>
      <c r="I70" s="334"/>
      <c r="J70" s="334"/>
      <c r="K70" s="334"/>
      <c r="L70" s="334"/>
      <c r="M70" s="334"/>
      <c r="N70" s="334"/>
    </row>
    <row r="71" s="269" customFormat="1" ht="17.25" customHeight="1" spans="1:14">
      <c r="A71" s="334"/>
      <c r="B71" s="334"/>
      <c r="C71" s="334"/>
      <c r="D71" s="334"/>
      <c r="E71" s="334"/>
      <c r="F71" s="334"/>
      <c r="G71" s="334"/>
      <c r="H71" s="332"/>
      <c r="I71" s="334"/>
      <c r="J71" s="334"/>
      <c r="K71" s="334"/>
      <c r="L71" s="334"/>
      <c r="M71" s="334"/>
      <c r="N71" s="334"/>
    </row>
    <row r="72" s="269" customFormat="1" ht="17.25" hidden="1" customHeight="1" spans="1:14">
      <c r="A72" s="334"/>
      <c r="B72" s="334"/>
      <c r="C72" s="334"/>
      <c r="D72" s="334"/>
      <c r="E72" s="334"/>
      <c r="F72" s="334"/>
      <c r="G72" s="334"/>
      <c r="H72" s="332"/>
      <c r="I72" s="334"/>
      <c r="J72" s="334"/>
      <c r="K72" s="334"/>
      <c r="L72" s="334"/>
      <c r="M72" s="334"/>
      <c r="N72" s="334"/>
    </row>
    <row r="73" s="269" customFormat="1" ht="17.25" hidden="1" customHeight="1" spans="1:14">
      <c r="A73" s="334"/>
      <c r="B73" s="334"/>
      <c r="C73" s="334"/>
      <c r="D73" s="334"/>
      <c r="E73" s="334"/>
      <c r="F73" s="334"/>
      <c r="G73" s="334"/>
      <c r="H73" s="332"/>
      <c r="I73" s="334"/>
      <c r="J73" s="334"/>
      <c r="K73" s="334"/>
      <c r="L73" s="334"/>
      <c r="M73" s="334"/>
      <c r="N73" s="334"/>
    </row>
    <row r="74" s="269" customFormat="1" ht="17.25" customHeight="1" spans="1:14">
      <c r="A74" s="345" t="s">
        <v>1563</v>
      </c>
      <c r="B74" s="346"/>
      <c r="C74" s="334"/>
      <c r="D74" s="334">
        <v>94</v>
      </c>
      <c r="E74" s="334"/>
      <c r="F74" s="334">
        <v>94</v>
      </c>
      <c r="G74" s="334"/>
      <c r="H74" s="332"/>
      <c r="I74" s="334"/>
      <c r="J74" s="334"/>
      <c r="K74" s="334"/>
      <c r="L74" s="334"/>
      <c r="M74" s="334"/>
      <c r="N74" s="334"/>
    </row>
    <row r="75" s="269" customFormat="1" ht="16.5" customHeight="1" spans="1:14">
      <c r="A75" s="334"/>
      <c r="B75" s="334"/>
      <c r="C75" s="334"/>
      <c r="D75" s="334"/>
      <c r="E75" s="334"/>
      <c r="F75" s="334"/>
      <c r="G75" s="334"/>
      <c r="H75" s="332"/>
      <c r="I75" s="334"/>
      <c r="J75" s="334"/>
      <c r="K75" s="334"/>
      <c r="L75" s="334"/>
      <c r="M75" s="334"/>
      <c r="N75" s="334"/>
    </row>
    <row r="76" s="269" customFormat="1" ht="0.75" hidden="1" customHeight="1" spans="1:14">
      <c r="A76" s="334"/>
      <c r="B76" s="334"/>
      <c r="C76" s="334"/>
      <c r="D76" s="334"/>
      <c r="E76" s="334"/>
      <c r="F76" s="334"/>
      <c r="G76" s="334"/>
      <c r="H76" s="332"/>
      <c r="I76" s="334"/>
      <c r="J76" s="334"/>
      <c r="K76" s="334"/>
      <c r="L76" s="334"/>
      <c r="M76" s="334"/>
      <c r="N76" s="334"/>
    </row>
    <row r="77" s="269" customFormat="1" hidden="1" spans="1:14">
      <c r="A77" s="334"/>
      <c r="B77" s="334"/>
      <c r="C77" s="334"/>
      <c r="D77" s="334"/>
      <c r="E77" s="334"/>
      <c r="F77" s="334"/>
      <c r="G77" s="334"/>
      <c r="H77" s="332"/>
      <c r="I77" s="334"/>
      <c r="J77" s="334"/>
      <c r="K77" s="334"/>
      <c r="L77" s="334"/>
      <c r="M77" s="334"/>
      <c r="N77" s="334"/>
    </row>
    <row r="78" s="269" customFormat="1" hidden="1" spans="1:14">
      <c r="A78" s="334"/>
      <c r="B78" s="334"/>
      <c r="C78" s="334"/>
      <c r="D78" s="334"/>
      <c r="E78" s="334"/>
      <c r="F78" s="334"/>
      <c r="G78" s="334"/>
      <c r="H78" s="332"/>
      <c r="I78" s="334"/>
      <c r="J78" s="334"/>
      <c r="K78" s="334"/>
      <c r="L78" s="334"/>
      <c r="M78" s="334"/>
      <c r="N78" s="334"/>
    </row>
    <row r="79" s="269" customFormat="1" hidden="1" spans="1:14">
      <c r="A79" s="334"/>
      <c r="B79" s="334"/>
      <c r="C79" s="334"/>
      <c r="D79" s="334"/>
      <c r="E79" s="334"/>
      <c r="F79" s="334"/>
      <c r="G79" s="334"/>
      <c r="H79" s="332"/>
      <c r="I79" s="334"/>
      <c r="J79" s="334"/>
      <c r="K79" s="334"/>
      <c r="L79" s="334"/>
      <c r="M79" s="334"/>
      <c r="N79" s="334"/>
    </row>
    <row r="80" s="269" customFormat="1" hidden="1" spans="1:14">
      <c r="A80" s="334"/>
      <c r="B80" s="334"/>
      <c r="C80" s="334"/>
      <c r="D80" s="334"/>
      <c r="E80" s="334"/>
      <c r="F80" s="334"/>
      <c r="G80" s="334"/>
      <c r="H80" s="332"/>
      <c r="I80" s="334"/>
      <c r="J80" s="334"/>
      <c r="K80" s="334"/>
      <c r="L80" s="334"/>
      <c r="M80" s="334"/>
      <c r="N80" s="334"/>
    </row>
    <row r="81" s="269" customFormat="1" hidden="1" spans="1:14">
      <c r="A81" s="334"/>
      <c r="B81" s="334"/>
      <c r="C81" s="334"/>
      <c r="D81" s="334"/>
      <c r="E81" s="334"/>
      <c r="F81" s="334"/>
      <c r="G81" s="334"/>
      <c r="H81" s="332"/>
      <c r="I81" s="334"/>
      <c r="J81" s="334"/>
      <c r="K81" s="334"/>
      <c r="L81" s="334"/>
      <c r="M81" s="334"/>
      <c r="N81" s="334"/>
    </row>
    <row r="82" s="269" customFormat="1" hidden="1" spans="1:14">
      <c r="A82" s="334"/>
      <c r="B82" s="334"/>
      <c r="C82" s="334"/>
      <c r="D82" s="334"/>
      <c r="E82" s="334"/>
      <c r="F82" s="334"/>
      <c r="G82" s="334"/>
      <c r="H82" s="332"/>
      <c r="I82" s="334"/>
      <c r="J82" s="334"/>
      <c r="K82" s="334"/>
      <c r="L82" s="334"/>
      <c r="M82" s="334"/>
      <c r="N82" s="334"/>
    </row>
    <row r="83" s="269" customFormat="1" hidden="1" spans="1:14">
      <c r="A83" s="334"/>
      <c r="B83" s="334"/>
      <c r="C83" s="334"/>
      <c r="D83" s="334"/>
      <c r="E83" s="334"/>
      <c r="F83" s="334"/>
      <c r="G83" s="334"/>
      <c r="H83" s="332"/>
      <c r="I83" s="334"/>
      <c r="J83" s="334"/>
      <c r="K83" s="334"/>
      <c r="L83" s="334"/>
      <c r="M83" s="334"/>
      <c r="N83" s="334"/>
    </row>
    <row r="84" s="269" customFormat="1" hidden="1" spans="1:14">
      <c r="A84" s="334"/>
      <c r="B84" s="334"/>
      <c r="C84" s="334"/>
      <c r="D84" s="334"/>
      <c r="E84" s="334"/>
      <c r="F84" s="334"/>
      <c r="G84" s="334"/>
      <c r="H84" s="332"/>
      <c r="I84" s="334"/>
      <c r="J84" s="334"/>
      <c r="K84" s="334"/>
      <c r="L84" s="334"/>
      <c r="M84" s="334"/>
      <c r="N84" s="334"/>
    </row>
    <row r="85" s="269" customFormat="1" hidden="1" spans="1:14">
      <c r="A85" s="334"/>
      <c r="B85" s="334"/>
      <c r="C85" s="334"/>
      <c r="D85" s="334"/>
      <c r="E85" s="334"/>
      <c r="F85" s="334"/>
      <c r="G85" s="334"/>
      <c r="H85" s="332"/>
      <c r="I85" s="334"/>
      <c r="J85" s="334"/>
      <c r="K85" s="334"/>
      <c r="L85" s="334"/>
      <c r="M85" s="334"/>
      <c r="N85" s="334"/>
    </row>
    <row r="86" s="269" customFormat="1" ht="12" hidden="1" customHeight="1" spans="1:14">
      <c r="A86" s="334"/>
      <c r="B86" s="334"/>
      <c r="C86" s="334"/>
      <c r="D86" s="334"/>
      <c r="E86" s="334"/>
      <c r="F86" s="334"/>
      <c r="G86" s="334"/>
      <c r="H86" s="332"/>
      <c r="I86" s="334"/>
      <c r="J86" s="334"/>
      <c r="K86" s="334"/>
      <c r="L86" s="334"/>
      <c r="M86" s="334"/>
      <c r="N86" s="334"/>
    </row>
    <row r="87" s="269" customFormat="1" hidden="1" spans="1:14">
      <c r="A87" s="334"/>
      <c r="B87" s="334"/>
      <c r="C87" s="334"/>
      <c r="D87" s="334"/>
      <c r="E87" s="334"/>
      <c r="F87" s="334"/>
      <c r="G87" s="334"/>
      <c r="H87" s="332"/>
      <c r="I87" s="334"/>
      <c r="J87" s="334"/>
      <c r="K87" s="334"/>
      <c r="L87" s="334"/>
      <c r="M87" s="334"/>
      <c r="N87" s="334"/>
    </row>
    <row r="88" s="269" customFormat="1" hidden="1" spans="1:14">
      <c r="A88" s="334"/>
      <c r="B88" s="334"/>
      <c r="C88" s="334"/>
      <c r="D88" s="334"/>
      <c r="E88" s="334"/>
      <c r="F88" s="334"/>
      <c r="G88" s="334"/>
      <c r="H88" s="332"/>
      <c r="I88" s="334"/>
      <c r="J88" s="334"/>
      <c r="K88" s="334"/>
      <c r="L88" s="334"/>
      <c r="M88" s="334"/>
      <c r="N88" s="334"/>
    </row>
    <row r="89" s="269" customFormat="1" ht="66" hidden="1" customHeight="1" spans="1:14">
      <c r="A89" s="334"/>
      <c r="B89" s="334"/>
      <c r="C89" s="334"/>
      <c r="D89" s="334"/>
      <c r="E89" s="334"/>
      <c r="F89" s="334"/>
      <c r="G89" s="334"/>
      <c r="H89" s="332"/>
      <c r="I89" s="333"/>
      <c r="J89" s="334"/>
      <c r="K89" s="334"/>
      <c r="L89" s="334"/>
      <c r="M89" s="334"/>
      <c r="N89" s="344"/>
    </row>
    <row r="90" s="269" customFormat="1" spans="1:14">
      <c r="A90" s="334"/>
      <c r="B90" s="334"/>
      <c r="C90" s="334"/>
      <c r="D90" s="334"/>
      <c r="E90" s="334"/>
      <c r="F90" s="334"/>
      <c r="G90" s="334"/>
      <c r="H90" s="334"/>
      <c r="I90" s="333" t="s">
        <v>1564</v>
      </c>
      <c r="J90" s="334">
        <v>94</v>
      </c>
      <c r="K90" s="334">
        <f t="shared" ref="J90:M90" si="9">SUM(D93-K68-K91)</f>
        <v>0</v>
      </c>
      <c r="L90" s="334">
        <f t="shared" si="9"/>
        <v>0</v>
      </c>
      <c r="M90" s="350">
        <f t="shared" si="9"/>
        <v>0</v>
      </c>
      <c r="N90" s="334"/>
    </row>
    <row r="91" s="269" customFormat="1" spans="1:14">
      <c r="A91" s="334"/>
      <c r="B91" s="334"/>
      <c r="C91" s="334"/>
      <c r="D91" s="334"/>
      <c r="E91" s="334"/>
      <c r="F91" s="334"/>
      <c r="G91" s="334"/>
      <c r="H91" s="334"/>
      <c r="I91" s="333" t="s">
        <v>1565</v>
      </c>
      <c r="J91" s="334">
        <v>162</v>
      </c>
      <c r="K91" s="334">
        <v>680</v>
      </c>
      <c r="L91" s="334"/>
      <c r="M91" s="334">
        <f>SUM(K91:L91)</f>
        <v>680</v>
      </c>
      <c r="N91" s="336">
        <f>SUM(M91/J91-1)*100</f>
        <v>319.753086419753</v>
      </c>
    </row>
    <row r="92" s="269" customFormat="1" spans="1:14">
      <c r="A92" s="334"/>
      <c r="B92" s="333"/>
      <c r="C92" s="334"/>
      <c r="D92" s="334"/>
      <c r="E92" s="334"/>
      <c r="F92" s="334"/>
      <c r="G92" s="334"/>
      <c r="H92" s="334"/>
      <c r="I92" s="333"/>
      <c r="J92" s="334"/>
      <c r="K92" s="334"/>
      <c r="L92" s="334"/>
      <c r="M92" s="334"/>
      <c r="N92" s="334"/>
    </row>
    <row r="93" s="269" customFormat="1" spans="1:14">
      <c r="A93" s="334"/>
      <c r="B93" s="333" t="s">
        <v>154</v>
      </c>
      <c r="C93" s="334">
        <f t="shared" ref="C93:F93" si="10">SUM(C68+C70+C74)</f>
        <v>656</v>
      </c>
      <c r="D93" s="334">
        <f t="shared" si="10"/>
        <v>750</v>
      </c>
      <c r="E93" s="334">
        <f t="shared" si="10"/>
        <v>16</v>
      </c>
      <c r="F93" s="334">
        <f t="shared" si="10"/>
        <v>766</v>
      </c>
      <c r="G93" s="336">
        <f>SUM(F93/C93-1)*100</f>
        <v>16.7682926829268</v>
      </c>
      <c r="H93" s="334"/>
      <c r="I93" s="333" t="s">
        <v>154</v>
      </c>
      <c r="J93" s="334">
        <f t="shared" ref="J93:M93" si="11">SUM(J68+J90+J91)</f>
        <v>656</v>
      </c>
      <c r="K93" s="334">
        <f t="shared" si="11"/>
        <v>750</v>
      </c>
      <c r="L93" s="334">
        <f t="shared" si="11"/>
        <v>16</v>
      </c>
      <c r="M93" s="334">
        <f t="shared" si="11"/>
        <v>766</v>
      </c>
      <c r="N93" s="336">
        <f>SUM(M93/J93-1)*100</f>
        <v>16.7682926829268</v>
      </c>
    </row>
    <row r="94" s="269" customFormat="1"/>
  </sheetData>
  <mergeCells count="16">
    <mergeCell ref="A2:N2"/>
    <mergeCell ref="A3:B3"/>
    <mergeCell ref="J3:N3"/>
    <mergeCell ref="A4:G4"/>
    <mergeCell ref="H4:N4"/>
    <mergeCell ref="D5:G5"/>
    <mergeCell ref="K5:N5"/>
    <mergeCell ref="A68:B68"/>
    <mergeCell ref="A70:B70"/>
    <mergeCell ref="A74:B74"/>
    <mergeCell ref="A5:A6"/>
    <mergeCell ref="B5:B6"/>
    <mergeCell ref="C5:C6"/>
    <mergeCell ref="H5:H6"/>
    <mergeCell ref="I5:I6"/>
    <mergeCell ref="J5:J6"/>
  </mergeCells>
  <pageMargins left="0.509027777777778" right="0.509027777777778" top="1" bottom="1" header="0.509027777777778" footer="0.509027777777778"/>
  <pageSetup paperSize="9"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90"/>
  <sheetViews>
    <sheetView showZeros="0" topLeftCell="A21" workbookViewId="0">
      <selection activeCell="Q14" sqref="Q14"/>
    </sheetView>
  </sheetViews>
  <sheetFormatPr defaultColWidth="9" defaultRowHeight="14.25"/>
  <cols>
    <col min="1" max="1" width="7.7" style="269" customWidth="1"/>
    <col min="2" max="2" width="25.25" style="269" customWidth="1"/>
    <col min="3" max="3" width="8.875" style="269" customWidth="1"/>
    <col min="4" max="4" width="9.125" style="269" customWidth="1"/>
    <col min="5" max="5" width="8.75" style="269" customWidth="1"/>
    <col min="6" max="6" width="9.25" style="269" customWidth="1"/>
    <col min="7" max="7" width="5.75" style="269" customWidth="1"/>
    <col min="8" max="8" width="7.9" style="269" customWidth="1"/>
    <col min="9" max="9" width="24.875" style="269" customWidth="1"/>
    <col min="10" max="10" width="8.625" style="269" customWidth="1"/>
    <col min="11" max="13" width="9" style="269" customWidth="1"/>
    <col min="14" max="14" width="7.375" style="269" customWidth="1"/>
    <col min="15" max="15" width="10.75" style="269" customWidth="1"/>
    <col min="16" max="16384" width="9" style="269"/>
  </cols>
  <sheetData>
    <row r="1" spans="1:1">
      <c r="A1" s="269" t="s">
        <v>1566</v>
      </c>
    </row>
    <row r="2" s="269" customFormat="1" ht="20.25" spans="1:14">
      <c r="A2" s="270" t="s">
        <v>1567</v>
      </c>
      <c r="B2" s="270"/>
      <c r="C2" s="270"/>
      <c r="D2" s="270"/>
      <c r="E2" s="270"/>
      <c r="F2" s="270"/>
      <c r="G2" s="270"/>
      <c r="H2" s="270"/>
      <c r="I2" s="270"/>
      <c r="J2" s="270"/>
      <c r="K2" s="270"/>
      <c r="L2" s="270"/>
      <c r="M2" s="270"/>
      <c r="N2" s="270"/>
    </row>
    <row r="3" s="269" customFormat="1" spans="1:14">
      <c r="A3" s="271" t="s">
        <v>2</v>
      </c>
      <c r="B3" s="271"/>
      <c r="C3" s="272"/>
      <c r="D3" s="272"/>
      <c r="E3" s="272"/>
      <c r="F3" s="272"/>
      <c r="G3" s="273"/>
      <c r="H3" s="274"/>
      <c r="I3" s="300"/>
      <c r="J3" s="301" t="s">
        <v>3</v>
      </c>
      <c r="K3" s="301"/>
      <c r="L3" s="301"/>
      <c r="M3" s="301"/>
      <c r="N3" s="301"/>
    </row>
    <row r="4" s="269" customFormat="1" spans="1:14">
      <c r="A4" s="275" t="s">
        <v>1439</v>
      </c>
      <c r="B4" s="275"/>
      <c r="C4" s="275"/>
      <c r="D4" s="275"/>
      <c r="E4" s="275"/>
      <c r="F4" s="275"/>
      <c r="G4" s="275"/>
      <c r="H4" s="276" t="s">
        <v>1440</v>
      </c>
      <c r="I4" s="302"/>
      <c r="J4" s="302"/>
      <c r="K4" s="302"/>
      <c r="L4" s="302"/>
      <c r="M4" s="302"/>
      <c r="N4" s="303"/>
    </row>
    <row r="5" s="269" customFormat="1" spans="1:14">
      <c r="A5" s="277" t="s">
        <v>6</v>
      </c>
      <c r="B5" s="278" t="s">
        <v>1441</v>
      </c>
      <c r="C5" s="279" t="s">
        <v>158</v>
      </c>
      <c r="D5" s="280" t="s">
        <v>1442</v>
      </c>
      <c r="E5" s="281"/>
      <c r="F5" s="281"/>
      <c r="G5" s="282"/>
      <c r="H5" s="283" t="s">
        <v>6</v>
      </c>
      <c r="I5" s="278" t="s">
        <v>1441</v>
      </c>
      <c r="J5" s="279" t="s">
        <v>158</v>
      </c>
      <c r="K5" s="280" t="s">
        <v>1442</v>
      </c>
      <c r="L5" s="281"/>
      <c r="M5" s="281"/>
      <c r="N5" s="282"/>
    </row>
    <row r="6" s="269" customFormat="1" ht="33" customHeight="1" spans="1:14">
      <c r="A6" s="284"/>
      <c r="B6" s="285"/>
      <c r="C6" s="286"/>
      <c r="D6" s="287" t="s">
        <v>1568</v>
      </c>
      <c r="E6" s="287" t="s">
        <v>1444</v>
      </c>
      <c r="F6" s="287" t="s">
        <v>1569</v>
      </c>
      <c r="G6" s="288" t="s">
        <v>1445</v>
      </c>
      <c r="H6" s="289"/>
      <c r="I6" s="304"/>
      <c r="J6" s="286"/>
      <c r="K6" s="287" t="s">
        <v>1568</v>
      </c>
      <c r="L6" s="287" t="s">
        <v>1444</v>
      </c>
      <c r="M6" s="287" t="s">
        <v>1569</v>
      </c>
      <c r="N6" s="288" t="s">
        <v>1445</v>
      </c>
    </row>
    <row r="7" s="269" customFormat="1" ht="14" customHeight="1" spans="1:14">
      <c r="A7" s="290">
        <v>102</v>
      </c>
      <c r="B7" s="291" t="s">
        <v>1570</v>
      </c>
      <c r="C7" s="292">
        <f t="shared" ref="C7:F7" si="0">SUM(C8+C13+C18+C23+C28+C33+C38+C43)</f>
        <v>146272</v>
      </c>
      <c r="D7" s="292">
        <f t="shared" si="0"/>
        <v>128918</v>
      </c>
      <c r="E7" s="292">
        <f t="shared" si="0"/>
        <v>-9523</v>
      </c>
      <c r="F7" s="292">
        <f t="shared" si="0"/>
        <v>119395</v>
      </c>
      <c r="G7" s="293">
        <f>SUM(F7/C7-1)*100</f>
        <v>-18.3746718442354</v>
      </c>
      <c r="H7" s="290">
        <v>209</v>
      </c>
      <c r="I7" s="294" t="s">
        <v>1571</v>
      </c>
      <c r="J7" s="292">
        <f t="shared" ref="J7:M7" si="1">SUM(J8+J13+J18+J23+J28+J33+J38+J43)</f>
        <v>143561</v>
      </c>
      <c r="K7" s="292">
        <f t="shared" si="1"/>
        <v>177226</v>
      </c>
      <c r="L7" s="292">
        <f t="shared" si="1"/>
        <v>-341</v>
      </c>
      <c r="M7" s="292">
        <f t="shared" si="1"/>
        <v>176885</v>
      </c>
      <c r="N7" s="293">
        <f>SUM(M7/J7-1)*100</f>
        <v>23.2124323458321</v>
      </c>
    </row>
    <row r="8" s="269" customFormat="1" ht="14" customHeight="1" spans="1:14">
      <c r="A8" s="290">
        <v>10201</v>
      </c>
      <c r="B8" s="291" t="s">
        <v>1572</v>
      </c>
      <c r="C8" s="292">
        <f t="shared" ref="C8:F8" si="2">SUM(C9:C12)</f>
        <v>53833</v>
      </c>
      <c r="D8" s="292">
        <f t="shared" si="2"/>
        <v>32094</v>
      </c>
      <c r="E8" s="292">
        <f t="shared" si="2"/>
        <v>-7824</v>
      </c>
      <c r="F8" s="292">
        <f t="shared" si="2"/>
        <v>24270</v>
      </c>
      <c r="G8" s="292"/>
      <c r="H8" s="290">
        <v>20901</v>
      </c>
      <c r="I8" s="291" t="s">
        <v>1573</v>
      </c>
      <c r="J8" s="292">
        <f t="shared" ref="J8:M8" si="3">SUM(J9:J12)</f>
        <v>73518</v>
      </c>
      <c r="K8" s="292">
        <f t="shared" si="3"/>
        <v>82257</v>
      </c>
      <c r="L8" s="292">
        <f t="shared" si="3"/>
        <v>-1495</v>
      </c>
      <c r="M8" s="292">
        <f t="shared" si="3"/>
        <v>80762</v>
      </c>
      <c r="N8" s="298"/>
    </row>
    <row r="9" s="269" customFormat="1" ht="14" customHeight="1" spans="1:14">
      <c r="A9" s="290">
        <v>1020101</v>
      </c>
      <c r="B9" s="291" t="s">
        <v>1574</v>
      </c>
      <c r="C9" s="292">
        <v>35699</v>
      </c>
      <c r="D9" s="292">
        <v>31509</v>
      </c>
      <c r="E9" s="292">
        <v>-7884</v>
      </c>
      <c r="F9" s="292">
        <f t="shared" ref="F9:F12" si="4">D9+E9</f>
        <v>23625</v>
      </c>
      <c r="G9" s="292"/>
      <c r="H9" s="290">
        <v>2090101</v>
      </c>
      <c r="I9" s="291" t="s">
        <v>1575</v>
      </c>
      <c r="J9" s="292">
        <v>71257</v>
      </c>
      <c r="K9" s="292">
        <v>80103</v>
      </c>
      <c r="L9" s="292">
        <v>-1787</v>
      </c>
      <c r="M9" s="292">
        <f t="shared" ref="M9:M12" si="5">K9+L9</f>
        <v>78316</v>
      </c>
      <c r="N9" s="298"/>
    </row>
    <row r="10" s="269" customFormat="1" ht="14" customHeight="1" spans="1:14">
      <c r="A10" s="290">
        <v>1020102</v>
      </c>
      <c r="B10" s="291" t="s">
        <v>1576</v>
      </c>
      <c r="C10" s="292">
        <v>17000</v>
      </c>
      <c r="D10" s="292"/>
      <c r="E10" s="292"/>
      <c r="F10" s="292">
        <f t="shared" si="4"/>
        <v>0</v>
      </c>
      <c r="G10" s="292"/>
      <c r="H10" s="290">
        <v>2090102</v>
      </c>
      <c r="I10" s="291" t="s">
        <v>1577</v>
      </c>
      <c r="J10" s="292"/>
      <c r="K10" s="292"/>
      <c r="L10" s="292"/>
      <c r="M10" s="292">
        <f t="shared" si="5"/>
        <v>0</v>
      </c>
      <c r="N10" s="298"/>
    </row>
    <row r="11" s="269" customFormat="1" ht="14" customHeight="1" spans="1:14">
      <c r="A11" s="290">
        <v>1020103</v>
      </c>
      <c r="B11" s="291" t="s">
        <v>1578</v>
      </c>
      <c r="C11" s="292">
        <v>106</v>
      </c>
      <c r="D11" s="292">
        <v>85</v>
      </c>
      <c r="E11" s="292">
        <v>-10</v>
      </c>
      <c r="F11" s="292">
        <f t="shared" si="4"/>
        <v>75</v>
      </c>
      <c r="G11" s="292"/>
      <c r="H11" s="290">
        <v>2090103</v>
      </c>
      <c r="I11" s="291" t="s">
        <v>1579</v>
      </c>
      <c r="J11" s="292">
        <v>1997</v>
      </c>
      <c r="K11" s="292">
        <v>2004</v>
      </c>
      <c r="L11" s="292">
        <v>232</v>
      </c>
      <c r="M11" s="292">
        <f t="shared" si="5"/>
        <v>2236</v>
      </c>
      <c r="N11" s="298"/>
    </row>
    <row r="12" s="269" customFormat="1" ht="14" customHeight="1" spans="1:14">
      <c r="A12" s="290">
        <v>1020199</v>
      </c>
      <c r="B12" s="291" t="s">
        <v>1580</v>
      </c>
      <c r="C12" s="292">
        <v>1028</v>
      </c>
      <c r="D12" s="292">
        <v>500</v>
      </c>
      <c r="E12" s="292">
        <v>70</v>
      </c>
      <c r="F12" s="292">
        <f t="shared" si="4"/>
        <v>570</v>
      </c>
      <c r="G12" s="292"/>
      <c r="H12" s="290">
        <v>2090199</v>
      </c>
      <c r="I12" s="291" t="s">
        <v>1581</v>
      </c>
      <c r="J12" s="292">
        <v>264</v>
      </c>
      <c r="K12" s="292">
        <v>150</v>
      </c>
      <c r="L12" s="292">
        <v>60</v>
      </c>
      <c r="M12" s="292">
        <f t="shared" si="5"/>
        <v>210</v>
      </c>
      <c r="N12" s="298"/>
    </row>
    <row r="13" s="269" customFormat="1" ht="14" customHeight="1" spans="1:15">
      <c r="A13" s="290">
        <v>10202</v>
      </c>
      <c r="B13" s="294" t="s">
        <v>1582</v>
      </c>
      <c r="C13" s="292">
        <f t="shared" ref="C13:F13" si="6">SUM(C14:C17)</f>
        <v>841</v>
      </c>
      <c r="D13" s="292">
        <f t="shared" si="6"/>
        <v>828</v>
      </c>
      <c r="E13" s="292">
        <f t="shared" si="6"/>
        <v>-292</v>
      </c>
      <c r="F13" s="292">
        <f t="shared" si="6"/>
        <v>536</v>
      </c>
      <c r="G13" s="292"/>
      <c r="H13" s="290">
        <v>20902</v>
      </c>
      <c r="I13" s="294" t="s">
        <v>1583</v>
      </c>
      <c r="J13" s="292">
        <f t="shared" ref="J13:M13" si="7">SUM(J14:J17)</f>
        <v>583</v>
      </c>
      <c r="K13" s="292">
        <f t="shared" si="7"/>
        <v>674</v>
      </c>
      <c r="L13" s="292">
        <f t="shared" si="7"/>
        <v>1310</v>
      </c>
      <c r="M13" s="292">
        <f t="shared" si="7"/>
        <v>1984</v>
      </c>
      <c r="N13" s="298"/>
      <c r="O13" s="305"/>
    </row>
    <row r="14" s="269" customFormat="1" ht="14" customHeight="1" spans="1:14">
      <c r="A14" s="290">
        <v>1020201</v>
      </c>
      <c r="B14" s="294" t="s">
        <v>1584</v>
      </c>
      <c r="C14" s="292">
        <v>839</v>
      </c>
      <c r="D14" s="292">
        <v>827</v>
      </c>
      <c r="E14" s="292">
        <v>-293</v>
      </c>
      <c r="F14" s="292">
        <f t="shared" ref="F14:F17" si="8">D14+E14</f>
        <v>534</v>
      </c>
      <c r="G14" s="292"/>
      <c r="H14" s="290">
        <v>2090201</v>
      </c>
      <c r="I14" s="294" t="s">
        <v>1585</v>
      </c>
      <c r="J14" s="292">
        <v>345</v>
      </c>
      <c r="K14" s="292">
        <v>400</v>
      </c>
      <c r="L14" s="292">
        <v>149</v>
      </c>
      <c r="M14" s="292">
        <f t="shared" ref="M14:M17" si="9">K14+L14</f>
        <v>549</v>
      </c>
      <c r="N14" s="298"/>
    </row>
    <row r="15" s="269" customFormat="1" ht="14" customHeight="1" spans="1:14">
      <c r="A15" s="290">
        <v>1020202</v>
      </c>
      <c r="B15" s="294" t="s">
        <v>1586</v>
      </c>
      <c r="C15" s="292"/>
      <c r="D15" s="292"/>
      <c r="E15" s="292"/>
      <c r="F15" s="292">
        <f t="shared" si="8"/>
        <v>0</v>
      </c>
      <c r="G15" s="292"/>
      <c r="H15" s="290">
        <v>2090202</v>
      </c>
      <c r="I15" s="294" t="s">
        <v>1587</v>
      </c>
      <c r="J15" s="292">
        <v>135</v>
      </c>
      <c r="K15" s="292">
        <v>158</v>
      </c>
      <c r="L15" s="292">
        <v>3</v>
      </c>
      <c r="M15" s="292">
        <f t="shared" si="9"/>
        <v>161</v>
      </c>
      <c r="N15" s="298"/>
    </row>
    <row r="16" s="269" customFormat="1" ht="14" customHeight="1" spans="1:14">
      <c r="A16" s="290">
        <v>1020203</v>
      </c>
      <c r="B16" s="291" t="s">
        <v>1588</v>
      </c>
      <c r="C16" s="292">
        <v>2</v>
      </c>
      <c r="D16" s="292">
        <v>1</v>
      </c>
      <c r="E16" s="292">
        <v>1</v>
      </c>
      <c r="F16" s="292">
        <f t="shared" si="8"/>
        <v>2</v>
      </c>
      <c r="G16" s="292"/>
      <c r="H16" s="290">
        <v>2090203</v>
      </c>
      <c r="I16" s="294" t="s">
        <v>1579</v>
      </c>
      <c r="J16" s="292"/>
      <c r="K16" s="292">
        <v>3</v>
      </c>
      <c r="L16" s="292"/>
      <c r="M16" s="292">
        <f t="shared" si="9"/>
        <v>3</v>
      </c>
      <c r="N16" s="298"/>
    </row>
    <row r="17" s="269" customFormat="1" ht="14" customHeight="1" spans="1:14">
      <c r="A17" s="290">
        <v>1020299</v>
      </c>
      <c r="B17" s="294" t="s">
        <v>1589</v>
      </c>
      <c r="C17" s="292"/>
      <c r="D17" s="292"/>
      <c r="E17" s="292"/>
      <c r="F17" s="292">
        <f t="shared" si="8"/>
        <v>0</v>
      </c>
      <c r="G17" s="292"/>
      <c r="H17" s="290">
        <v>2090299</v>
      </c>
      <c r="I17" s="294" t="s">
        <v>1590</v>
      </c>
      <c r="J17" s="292">
        <v>103</v>
      </c>
      <c r="K17" s="292">
        <v>113</v>
      </c>
      <c r="L17" s="292">
        <v>1158</v>
      </c>
      <c r="M17" s="292">
        <f t="shared" si="9"/>
        <v>1271</v>
      </c>
      <c r="N17" s="298"/>
    </row>
    <row r="18" s="269" customFormat="1" ht="14" customHeight="1" spans="1:14">
      <c r="A18" s="290">
        <v>10203</v>
      </c>
      <c r="B18" s="291" t="s">
        <v>1591</v>
      </c>
      <c r="C18" s="292">
        <f t="shared" ref="C18:F18" si="10">SUM(C19:C22)</f>
        <v>24392</v>
      </c>
      <c r="D18" s="292">
        <f t="shared" si="10"/>
        <v>25885</v>
      </c>
      <c r="E18" s="292">
        <f t="shared" si="10"/>
        <v>0</v>
      </c>
      <c r="F18" s="292">
        <f t="shared" si="10"/>
        <v>25885</v>
      </c>
      <c r="G18" s="292"/>
      <c r="H18" s="290">
        <v>20903</v>
      </c>
      <c r="I18" s="291" t="s">
        <v>1592</v>
      </c>
      <c r="J18" s="292">
        <f t="shared" ref="J18:M18" si="11">SUM(J19:J21)</f>
        <v>12575</v>
      </c>
      <c r="K18" s="292">
        <f t="shared" si="11"/>
        <v>32167</v>
      </c>
      <c r="L18" s="292">
        <f t="shared" si="11"/>
        <v>0</v>
      </c>
      <c r="M18" s="292">
        <f t="shared" si="11"/>
        <v>32167</v>
      </c>
      <c r="N18" s="298"/>
    </row>
    <row r="19" s="269" customFormat="1" ht="14" customHeight="1" spans="1:14">
      <c r="A19" s="290">
        <v>1020301</v>
      </c>
      <c r="B19" s="291" t="s">
        <v>1593</v>
      </c>
      <c r="C19" s="292">
        <v>24336</v>
      </c>
      <c r="D19" s="292">
        <v>25845</v>
      </c>
      <c r="E19" s="292"/>
      <c r="F19" s="292">
        <f t="shared" ref="F19:F22" si="12">D19+E19</f>
        <v>25845</v>
      </c>
      <c r="G19" s="292"/>
      <c r="H19" s="290">
        <v>2090301</v>
      </c>
      <c r="I19" s="291" t="s">
        <v>1594</v>
      </c>
      <c r="J19" s="292">
        <v>5207</v>
      </c>
      <c r="K19" s="292">
        <v>18389</v>
      </c>
      <c r="L19" s="292"/>
      <c r="M19" s="292">
        <f t="shared" ref="M19:M22" si="13">K19+L19</f>
        <v>18389</v>
      </c>
      <c r="N19" s="298"/>
    </row>
    <row r="20" s="269" customFormat="1" ht="14" customHeight="1" spans="1:14">
      <c r="A20" s="290">
        <v>1020302</v>
      </c>
      <c r="B20" s="291" t="s">
        <v>1595</v>
      </c>
      <c r="C20" s="292"/>
      <c r="D20" s="292"/>
      <c r="E20" s="292"/>
      <c r="F20" s="292">
        <f t="shared" si="12"/>
        <v>0</v>
      </c>
      <c r="G20" s="292"/>
      <c r="H20" s="290">
        <v>2090302</v>
      </c>
      <c r="I20" s="291" t="s">
        <v>1596</v>
      </c>
      <c r="J20" s="292">
        <v>7359</v>
      </c>
      <c r="K20" s="306">
        <v>13771</v>
      </c>
      <c r="L20" s="292"/>
      <c r="M20" s="292">
        <f t="shared" si="13"/>
        <v>13771</v>
      </c>
      <c r="N20" s="298"/>
    </row>
    <row r="21" s="269" customFormat="1" ht="14" customHeight="1" spans="1:14">
      <c r="A21" s="290">
        <v>1020303</v>
      </c>
      <c r="B21" s="291" t="s">
        <v>1597</v>
      </c>
      <c r="C21" s="292">
        <v>34</v>
      </c>
      <c r="D21" s="292">
        <v>25</v>
      </c>
      <c r="E21" s="292"/>
      <c r="F21" s="292">
        <f t="shared" si="12"/>
        <v>25</v>
      </c>
      <c r="G21" s="292"/>
      <c r="H21" s="290">
        <v>2090399</v>
      </c>
      <c r="I21" s="291" t="s">
        <v>1598</v>
      </c>
      <c r="J21" s="292">
        <v>9</v>
      </c>
      <c r="K21" s="306">
        <v>7</v>
      </c>
      <c r="L21" s="306"/>
      <c r="M21" s="292">
        <f t="shared" si="13"/>
        <v>7</v>
      </c>
      <c r="N21" s="298"/>
    </row>
    <row r="22" s="269" customFormat="1" ht="14" customHeight="1" spans="1:14">
      <c r="A22" s="290">
        <v>1020399</v>
      </c>
      <c r="B22" s="291" t="s">
        <v>1599</v>
      </c>
      <c r="C22" s="292">
        <v>22</v>
      </c>
      <c r="D22" s="292">
        <v>15</v>
      </c>
      <c r="E22" s="292"/>
      <c r="F22" s="292">
        <f t="shared" si="12"/>
        <v>15</v>
      </c>
      <c r="G22" s="292"/>
      <c r="H22" s="295"/>
      <c r="I22" s="295"/>
      <c r="J22" s="306"/>
      <c r="K22" s="306"/>
      <c r="L22" s="306"/>
      <c r="M22" s="292">
        <f t="shared" si="13"/>
        <v>0</v>
      </c>
      <c r="N22" s="295"/>
    </row>
    <row r="23" s="269" customFormat="1" ht="14" customHeight="1" spans="1:15">
      <c r="A23" s="290">
        <v>10204</v>
      </c>
      <c r="B23" s="294" t="s">
        <v>1600</v>
      </c>
      <c r="C23" s="292">
        <f t="shared" ref="C23:F23" si="14">SUM(C24:C27)</f>
        <v>1271</v>
      </c>
      <c r="D23" s="292">
        <f t="shared" si="14"/>
        <v>1141</v>
      </c>
      <c r="E23" s="292">
        <f t="shared" si="14"/>
        <v>-358</v>
      </c>
      <c r="F23" s="292">
        <f t="shared" si="14"/>
        <v>783</v>
      </c>
      <c r="G23" s="292"/>
      <c r="H23" s="290">
        <v>20904</v>
      </c>
      <c r="I23" s="294" t="s">
        <v>1601</v>
      </c>
      <c r="J23" s="292">
        <f t="shared" ref="J23:M23" si="15">SUM(J24:J27)</f>
        <v>936</v>
      </c>
      <c r="K23" s="292">
        <f t="shared" si="15"/>
        <v>977</v>
      </c>
      <c r="L23" s="292">
        <f t="shared" si="15"/>
        <v>-98</v>
      </c>
      <c r="M23" s="292">
        <f t="shared" si="15"/>
        <v>879</v>
      </c>
      <c r="N23" s="298"/>
      <c r="O23" s="305"/>
    </row>
    <row r="24" s="269" customFormat="1" ht="14" customHeight="1" spans="1:14">
      <c r="A24" s="290">
        <v>1020401</v>
      </c>
      <c r="B24" s="294" t="s">
        <v>1602</v>
      </c>
      <c r="C24" s="292">
        <v>1268</v>
      </c>
      <c r="D24" s="292">
        <v>1138</v>
      </c>
      <c r="E24" s="292">
        <v>-357</v>
      </c>
      <c r="F24" s="292">
        <f t="shared" ref="F24:F27" si="16">D24+E24</f>
        <v>781</v>
      </c>
      <c r="G24" s="292"/>
      <c r="H24" s="290">
        <v>2090401</v>
      </c>
      <c r="I24" s="294" t="s">
        <v>1603</v>
      </c>
      <c r="J24" s="292">
        <v>933</v>
      </c>
      <c r="K24" s="292">
        <v>976</v>
      </c>
      <c r="L24" s="292">
        <v>-98</v>
      </c>
      <c r="M24" s="292">
        <f t="shared" ref="M24:M27" si="17">K24+L24</f>
        <v>878</v>
      </c>
      <c r="N24" s="298"/>
    </row>
    <row r="25" s="269" customFormat="1" ht="14" customHeight="1" spans="1:14">
      <c r="A25" s="290">
        <v>1020402</v>
      </c>
      <c r="B25" s="294" t="s">
        <v>1604</v>
      </c>
      <c r="C25" s="292"/>
      <c r="D25" s="292"/>
      <c r="E25" s="292"/>
      <c r="F25" s="292">
        <f t="shared" si="16"/>
        <v>0</v>
      </c>
      <c r="G25" s="292"/>
      <c r="H25" s="290">
        <v>2090402</v>
      </c>
      <c r="I25" s="291" t="s">
        <v>1605</v>
      </c>
      <c r="J25" s="306">
        <v>1</v>
      </c>
      <c r="K25" s="306">
        <v>1</v>
      </c>
      <c r="L25" s="306"/>
      <c r="M25" s="292">
        <f t="shared" si="17"/>
        <v>1</v>
      </c>
      <c r="N25" s="295"/>
    </row>
    <row r="26" s="269" customFormat="1" ht="14" customHeight="1" spans="1:14">
      <c r="A26" s="290">
        <v>1020403</v>
      </c>
      <c r="B26" s="291" t="s">
        <v>1606</v>
      </c>
      <c r="C26" s="292">
        <v>3</v>
      </c>
      <c r="D26" s="292">
        <v>3</v>
      </c>
      <c r="E26" s="292">
        <v>-1</v>
      </c>
      <c r="F26" s="292">
        <f t="shared" si="16"/>
        <v>2</v>
      </c>
      <c r="G26" s="292"/>
      <c r="H26" s="290">
        <v>2090403</v>
      </c>
      <c r="I26" s="291" t="s">
        <v>1607</v>
      </c>
      <c r="J26" s="306"/>
      <c r="K26" s="306"/>
      <c r="L26" s="306"/>
      <c r="M26" s="292">
        <f t="shared" si="17"/>
        <v>0</v>
      </c>
      <c r="N26" s="295"/>
    </row>
    <row r="27" s="269" customFormat="1" ht="14" customHeight="1" spans="1:14">
      <c r="A27" s="290">
        <v>1020499</v>
      </c>
      <c r="B27" s="294" t="s">
        <v>1608</v>
      </c>
      <c r="C27" s="292"/>
      <c r="D27" s="292"/>
      <c r="E27" s="292"/>
      <c r="F27" s="292">
        <f t="shared" si="16"/>
        <v>0</v>
      </c>
      <c r="G27" s="292"/>
      <c r="H27" s="290">
        <v>2090499</v>
      </c>
      <c r="I27" s="294" t="s">
        <v>1609</v>
      </c>
      <c r="J27" s="292">
        <v>2</v>
      </c>
      <c r="K27" s="292"/>
      <c r="L27" s="292"/>
      <c r="M27" s="292">
        <f t="shared" si="17"/>
        <v>0</v>
      </c>
      <c r="N27" s="298"/>
    </row>
    <row r="28" s="269" customFormat="1" ht="14" customHeight="1" spans="1:15">
      <c r="A28" s="290">
        <v>10205</v>
      </c>
      <c r="B28" s="294" t="s">
        <v>1610</v>
      </c>
      <c r="C28" s="292">
        <f t="shared" ref="C28:F28" si="18">SUM(C29:C32)</f>
        <v>0</v>
      </c>
      <c r="D28" s="292">
        <f t="shared" si="18"/>
        <v>0</v>
      </c>
      <c r="E28" s="292">
        <f t="shared" si="18"/>
        <v>0</v>
      </c>
      <c r="F28" s="292">
        <f t="shared" si="18"/>
        <v>0</v>
      </c>
      <c r="G28" s="292"/>
      <c r="H28" s="290">
        <v>20905</v>
      </c>
      <c r="I28" s="291" t="s">
        <v>1611</v>
      </c>
      <c r="J28" s="292">
        <f t="shared" ref="J28:M28" si="19">SUM(J29:J31)</f>
        <v>0</v>
      </c>
      <c r="K28" s="292">
        <f t="shared" si="19"/>
        <v>0</v>
      </c>
      <c r="L28" s="292">
        <f t="shared" si="19"/>
        <v>0</v>
      </c>
      <c r="M28" s="292">
        <f t="shared" si="19"/>
        <v>0</v>
      </c>
      <c r="N28" s="298"/>
      <c r="O28" s="305"/>
    </row>
    <row r="29" s="269" customFormat="1" ht="14" customHeight="1" spans="1:14">
      <c r="A29" s="290">
        <v>1020501</v>
      </c>
      <c r="B29" s="294" t="s">
        <v>1612</v>
      </c>
      <c r="C29" s="292"/>
      <c r="D29" s="292"/>
      <c r="E29" s="292"/>
      <c r="F29" s="292">
        <f t="shared" ref="F29:F32" si="20">D29+E29</f>
        <v>0</v>
      </c>
      <c r="G29" s="292"/>
      <c r="H29" s="290">
        <v>2090501</v>
      </c>
      <c r="I29" s="294" t="s">
        <v>1613</v>
      </c>
      <c r="J29" s="292"/>
      <c r="K29" s="292"/>
      <c r="L29" s="292"/>
      <c r="M29" s="292">
        <f t="shared" ref="M29:M32" si="21">K29+L29</f>
        <v>0</v>
      </c>
      <c r="N29" s="298"/>
    </row>
    <row r="30" s="269" customFormat="1" ht="14" customHeight="1" spans="1:14">
      <c r="A30" s="290">
        <v>1020502</v>
      </c>
      <c r="B30" s="294" t="s">
        <v>1614</v>
      </c>
      <c r="C30" s="292"/>
      <c r="D30" s="292"/>
      <c r="E30" s="292"/>
      <c r="F30" s="292">
        <f t="shared" si="20"/>
        <v>0</v>
      </c>
      <c r="G30" s="292"/>
      <c r="H30" s="290">
        <v>2090502</v>
      </c>
      <c r="I30" s="291" t="s">
        <v>1615</v>
      </c>
      <c r="J30" s="292"/>
      <c r="K30" s="292"/>
      <c r="L30" s="292"/>
      <c r="M30" s="292">
        <f t="shared" si="21"/>
        <v>0</v>
      </c>
      <c r="N30" s="298"/>
    </row>
    <row r="31" s="269" customFormat="1" ht="14" customHeight="1" spans="1:14">
      <c r="A31" s="290">
        <v>1020503</v>
      </c>
      <c r="B31" s="291" t="s">
        <v>1616</v>
      </c>
      <c r="C31" s="292"/>
      <c r="D31" s="292"/>
      <c r="E31" s="292"/>
      <c r="F31" s="292">
        <f t="shared" si="20"/>
        <v>0</v>
      </c>
      <c r="G31" s="292"/>
      <c r="H31" s="290">
        <v>2090599</v>
      </c>
      <c r="I31" s="294" t="s">
        <v>1617</v>
      </c>
      <c r="J31" s="292"/>
      <c r="K31" s="292"/>
      <c r="L31" s="292"/>
      <c r="M31" s="292">
        <f t="shared" si="21"/>
        <v>0</v>
      </c>
      <c r="N31" s="298"/>
    </row>
    <row r="32" s="269" customFormat="1" ht="14" customHeight="1" spans="1:14">
      <c r="A32" s="290">
        <v>1020599</v>
      </c>
      <c r="B32" s="294" t="s">
        <v>1618</v>
      </c>
      <c r="C32" s="292"/>
      <c r="D32" s="292"/>
      <c r="E32" s="292"/>
      <c r="F32" s="292">
        <f t="shared" si="20"/>
        <v>0</v>
      </c>
      <c r="G32" s="292"/>
      <c r="H32" s="295"/>
      <c r="I32" s="295"/>
      <c r="J32" s="292"/>
      <c r="K32" s="292"/>
      <c r="L32" s="292"/>
      <c r="M32" s="292">
        <f t="shared" si="21"/>
        <v>0</v>
      </c>
      <c r="N32" s="298"/>
    </row>
    <row r="33" s="269" customFormat="1" ht="14" customHeight="1" spans="1:14">
      <c r="A33" s="290">
        <v>10210</v>
      </c>
      <c r="B33" s="291" t="s">
        <v>1619</v>
      </c>
      <c r="C33" s="292">
        <f t="shared" ref="C33:F33" si="22">SUM(C34:C37)</f>
        <v>7626</v>
      </c>
      <c r="D33" s="292">
        <f t="shared" si="22"/>
        <v>12429</v>
      </c>
      <c r="E33" s="292">
        <f t="shared" si="22"/>
        <v>-121</v>
      </c>
      <c r="F33" s="292">
        <f t="shared" si="22"/>
        <v>12308</v>
      </c>
      <c r="G33" s="292"/>
      <c r="H33" s="296">
        <v>20910</v>
      </c>
      <c r="I33" s="307" t="s">
        <v>1620</v>
      </c>
      <c r="J33" s="292">
        <f t="shared" ref="J33:M33" si="23">SUM(J34:J37)</f>
        <v>5058</v>
      </c>
      <c r="K33" s="292">
        <f t="shared" si="23"/>
        <v>5581</v>
      </c>
      <c r="L33" s="292">
        <f t="shared" si="23"/>
        <v>16</v>
      </c>
      <c r="M33" s="292">
        <f t="shared" si="23"/>
        <v>5597</v>
      </c>
      <c r="N33" s="298"/>
    </row>
    <row r="34" s="269" customFormat="1" ht="14" customHeight="1" spans="1:14">
      <c r="A34" s="290">
        <v>1021001</v>
      </c>
      <c r="B34" s="291" t="s">
        <v>1621</v>
      </c>
      <c r="C34" s="292">
        <v>2675</v>
      </c>
      <c r="D34" s="292">
        <v>2570</v>
      </c>
      <c r="E34" s="292"/>
      <c r="F34" s="292">
        <f t="shared" ref="F34:F37" si="24">D34+E34</f>
        <v>2570</v>
      </c>
      <c r="G34" s="292"/>
      <c r="H34" s="290">
        <v>2091001</v>
      </c>
      <c r="I34" s="307" t="s">
        <v>1622</v>
      </c>
      <c r="J34" s="292">
        <v>4415</v>
      </c>
      <c r="K34" s="292">
        <v>4802</v>
      </c>
      <c r="L34" s="292">
        <v>-85</v>
      </c>
      <c r="M34" s="292">
        <f t="shared" ref="M34:M37" si="25">K34+L34</f>
        <v>4717</v>
      </c>
      <c r="N34" s="298"/>
    </row>
    <row r="35" s="269" customFormat="1" ht="14" customHeight="1" spans="1:14">
      <c r="A35" s="290">
        <v>1021002</v>
      </c>
      <c r="B35" s="291" t="s">
        <v>1623</v>
      </c>
      <c r="C35" s="292">
        <v>4170</v>
      </c>
      <c r="D35" s="292">
        <v>5600</v>
      </c>
      <c r="E35" s="292">
        <v>-582</v>
      </c>
      <c r="F35" s="292">
        <f t="shared" si="24"/>
        <v>5018</v>
      </c>
      <c r="G35" s="292"/>
      <c r="H35" s="290">
        <v>2091002</v>
      </c>
      <c r="I35" s="307" t="s">
        <v>1624</v>
      </c>
      <c r="J35" s="292">
        <v>530</v>
      </c>
      <c r="K35" s="292">
        <v>543</v>
      </c>
      <c r="L35" s="292">
        <v>95</v>
      </c>
      <c r="M35" s="292">
        <f t="shared" si="25"/>
        <v>638</v>
      </c>
      <c r="N35" s="298"/>
    </row>
    <row r="36" s="269" customFormat="1" ht="14" customHeight="1" spans="1:14">
      <c r="A36" s="290">
        <v>1021003</v>
      </c>
      <c r="B36" s="291" t="s">
        <v>1625</v>
      </c>
      <c r="C36" s="292">
        <v>317</v>
      </c>
      <c r="D36" s="292">
        <v>3950</v>
      </c>
      <c r="E36" s="292">
        <v>510</v>
      </c>
      <c r="F36" s="292">
        <f t="shared" si="24"/>
        <v>4460</v>
      </c>
      <c r="G36" s="292"/>
      <c r="H36" s="290">
        <v>2091003</v>
      </c>
      <c r="I36" s="307" t="s">
        <v>1626</v>
      </c>
      <c r="J36" s="292">
        <v>105</v>
      </c>
      <c r="K36" s="292">
        <v>232</v>
      </c>
      <c r="L36" s="292"/>
      <c r="M36" s="292">
        <f t="shared" si="25"/>
        <v>232</v>
      </c>
      <c r="N36" s="298"/>
    </row>
    <row r="37" s="269" customFormat="1" ht="14" customHeight="1" spans="1:14">
      <c r="A37" s="290">
        <v>1021099</v>
      </c>
      <c r="B37" s="291" t="s">
        <v>1627</v>
      </c>
      <c r="C37" s="292">
        <v>464</v>
      </c>
      <c r="D37" s="292">
        <v>309</v>
      </c>
      <c r="E37" s="292">
        <v>-49</v>
      </c>
      <c r="F37" s="292">
        <f t="shared" si="24"/>
        <v>260</v>
      </c>
      <c r="G37" s="292"/>
      <c r="H37" s="290">
        <v>2091099</v>
      </c>
      <c r="I37" s="307" t="s">
        <v>1628</v>
      </c>
      <c r="J37" s="292">
        <v>8</v>
      </c>
      <c r="K37" s="292">
        <v>4</v>
      </c>
      <c r="L37" s="292">
        <v>6</v>
      </c>
      <c r="M37" s="292">
        <f t="shared" si="25"/>
        <v>10</v>
      </c>
      <c r="N37" s="298"/>
    </row>
    <row r="38" s="269" customFormat="1" ht="14" customHeight="1" spans="1:14">
      <c r="A38" s="290">
        <v>10211</v>
      </c>
      <c r="B38" s="291" t="s">
        <v>1629</v>
      </c>
      <c r="C38" s="292">
        <f t="shared" ref="C38:F38" si="26">SUM(C39:C42)</f>
        <v>27868</v>
      </c>
      <c r="D38" s="292">
        <f t="shared" si="26"/>
        <v>30387</v>
      </c>
      <c r="E38" s="292">
        <f t="shared" si="26"/>
        <v>-928</v>
      </c>
      <c r="F38" s="292">
        <f t="shared" si="26"/>
        <v>29459</v>
      </c>
      <c r="G38" s="292"/>
      <c r="H38" s="290">
        <v>20911</v>
      </c>
      <c r="I38" s="307" t="s">
        <v>1630</v>
      </c>
      <c r="J38" s="292">
        <f t="shared" ref="J38:M38" si="27">SUM(J39:J40)</f>
        <v>27645</v>
      </c>
      <c r="K38" s="292">
        <f t="shared" si="27"/>
        <v>29532</v>
      </c>
      <c r="L38" s="292">
        <f t="shared" si="27"/>
        <v>-74</v>
      </c>
      <c r="M38" s="292">
        <f t="shared" si="27"/>
        <v>29458</v>
      </c>
      <c r="N38" s="298"/>
    </row>
    <row r="39" s="269" customFormat="1" ht="14" customHeight="1" spans="1:14">
      <c r="A39" s="290">
        <v>1021101</v>
      </c>
      <c r="B39" s="291" t="s">
        <v>1631</v>
      </c>
      <c r="C39" s="292">
        <v>20860</v>
      </c>
      <c r="D39" s="292">
        <v>19959</v>
      </c>
      <c r="E39" s="292">
        <v>27</v>
      </c>
      <c r="F39" s="292">
        <f t="shared" ref="F39:F42" si="28">D39+E39</f>
        <v>19986</v>
      </c>
      <c r="G39" s="292"/>
      <c r="H39" s="290">
        <v>2091101</v>
      </c>
      <c r="I39" s="307" t="s">
        <v>1632</v>
      </c>
      <c r="J39" s="292">
        <v>27214</v>
      </c>
      <c r="K39" s="292">
        <v>29332</v>
      </c>
      <c r="L39" s="292">
        <v>6</v>
      </c>
      <c r="M39" s="292">
        <f t="shared" ref="M39:M42" si="29">K39+L39</f>
        <v>29338</v>
      </c>
      <c r="N39" s="298"/>
    </row>
    <row r="40" s="269" customFormat="1" ht="14" customHeight="1" spans="1:14">
      <c r="A40" s="290">
        <v>1021102</v>
      </c>
      <c r="B40" s="291" t="s">
        <v>1633</v>
      </c>
      <c r="C40" s="292">
        <v>6117</v>
      </c>
      <c r="D40" s="292">
        <v>10200</v>
      </c>
      <c r="E40" s="292">
        <v>-985</v>
      </c>
      <c r="F40" s="292">
        <f t="shared" si="28"/>
        <v>9215</v>
      </c>
      <c r="G40" s="292"/>
      <c r="H40" s="290">
        <v>2091199</v>
      </c>
      <c r="I40" s="307" t="s">
        <v>1634</v>
      </c>
      <c r="J40" s="292">
        <v>431</v>
      </c>
      <c r="K40" s="292">
        <v>200</v>
      </c>
      <c r="L40" s="292">
        <v>-80</v>
      </c>
      <c r="M40" s="292">
        <f t="shared" si="29"/>
        <v>120</v>
      </c>
      <c r="N40" s="298"/>
    </row>
    <row r="41" s="269" customFormat="1" ht="14" customHeight="1" spans="1:14">
      <c r="A41" s="290">
        <v>1021103</v>
      </c>
      <c r="B41" s="291" t="s">
        <v>1635</v>
      </c>
      <c r="C41" s="292">
        <v>32</v>
      </c>
      <c r="D41" s="292">
        <v>28</v>
      </c>
      <c r="E41" s="292"/>
      <c r="F41" s="292">
        <f t="shared" si="28"/>
        <v>28</v>
      </c>
      <c r="G41" s="292"/>
      <c r="H41" s="290"/>
      <c r="I41" s="308"/>
      <c r="J41" s="292"/>
      <c r="K41" s="292"/>
      <c r="L41" s="292"/>
      <c r="M41" s="292">
        <f t="shared" si="29"/>
        <v>0</v>
      </c>
      <c r="N41" s="298"/>
    </row>
    <row r="42" s="269" customFormat="1" ht="14" customHeight="1" spans="1:14">
      <c r="A42" s="290">
        <v>1021199</v>
      </c>
      <c r="B42" s="291" t="s">
        <v>1636</v>
      </c>
      <c r="C42" s="292">
        <v>859</v>
      </c>
      <c r="D42" s="292">
        <v>200</v>
      </c>
      <c r="E42" s="292">
        <v>30</v>
      </c>
      <c r="F42" s="292">
        <f t="shared" si="28"/>
        <v>230</v>
      </c>
      <c r="G42" s="292"/>
      <c r="H42" s="290"/>
      <c r="I42" s="308"/>
      <c r="J42" s="292"/>
      <c r="K42" s="292"/>
      <c r="L42" s="292"/>
      <c r="M42" s="292">
        <f t="shared" si="29"/>
        <v>0</v>
      </c>
      <c r="N42" s="298"/>
    </row>
    <row r="43" s="269" customFormat="1" ht="14" customHeight="1" spans="1:14">
      <c r="A43" s="290">
        <v>10212</v>
      </c>
      <c r="B43" s="291" t="s">
        <v>1637</v>
      </c>
      <c r="C43" s="292">
        <f t="shared" ref="C43:F43" si="30">SUM(C44:C47)</f>
        <v>30441</v>
      </c>
      <c r="D43" s="292">
        <f t="shared" si="30"/>
        <v>26154</v>
      </c>
      <c r="E43" s="292">
        <f t="shared" si="30"/>
        <v>0</v>
      </c>
      <c r="F43" s="292">
        <f t="shared" si="30"/>
        <v>26154</v>
      </c>
      <c r="G43" s="292"/>
      <c r="H43" s="290">
        <v>20912</v>
      </c>
      <c r="I43" s="307" t="s">
        <v>1638</v>
      </c>
      <c r="J43" s="292">
        <f t="shared" ref="J43:M43" si="31">SUM(J44:J46)</f>
        <v>23246</v>
      </c>
      <c r="K43" s="292">
        <f t="shared" si="31"/>
        <v>26038</v>
      </c>
      <c r="L43" s="292">
        <f t="shared" si="31"/>
        <v>0</v>
      </c>
      <c r="M43" s="292">
        <f t="shared" si="31"/>
        <v>26038</v>
      </c>
      <c r="N43" s="298"/>
    </row>
    <row r="44" s="269" customFormat="1" ht="14" customHeight="1" spans="1:14">
      <c r="A44" s="290">
        <v>1021201</v>
      </c>
      <c r="B44" s="291" t="s">
        <v>1639</v>
      </c>
      <c r="C44" s="292">
        <v>14257</v>
      </c>
      <c r="D44" s="292">
        <v>8813</v>
      </c>
      <c r="E44" s="292"/>
      <c r="F44" s="292">
        <f t="shared" ref="F44:F47" si="32">D44+E44</f>
        <v>8813</v>
      </c>
      <c r="G44" s="292"/>
      <c r="H44" s="290">
        <v>2091201</v>
      </c>
      <c r="I44" s="307" t="s">
        <v>1640</v>
      </c>
      <c r="J44" s="292">
        <v>20775</v>
      </c>
      <c r="K44" s="292">
        <v>23520</v>
      </c>
      <c r="L44" s="292"/>
      <c r="M44" s="292">
        <f t="shared" ref="M44:M46" si="33">K44+L44</f>
        <v>23520</v>
      </c>
      <c r="N44" s="298"/>
    </row>
    <row r="45" s="269" customFormat="1" ht="14" customHeight="1" spans="1:14">
      <c r="A45" s="290">
        <v>1021202</v>
      </c>
      <c r="B45" s="291" t="s">
        <v>1641</v>
      </c>
      <c r="C45" s="292">
        <v>16155</v>
      </c>
      <c r="D45" s="292">
        <v>17311</v>
      </c>
      <c r="E45" s="292"/>
      <c r="F45" s="292">
        <f t="shared" si="32"/>
        <v>17311</v>
      </c>
      <c r="G45" s="292"/>
      <c r="H45" s="290">
        <v>2091202</v>
      </c>
      <c r="I45" s="307" t="s">
        <v>1642</v>
      </c>
      <c r="J45" s="292">
        <v>2471</v>
      </c>
      <c r="K45" s="292">
        <v>2518</v>
      </c>
      <c r="L45" s="292"/>
      <c r="M45" s="292">
        <f t="shared" si="33"/>
        <v>2518</v>
      </c>
      <c r="N45" s="298"/>
    </row>
    <row r="46" s="269" customFormat="1" ht="14" customHeight="1" spans="1:14">
      <c r="A46" s="290">
        <v>1021203</v>
      </c>
      <c r="B46" s="291" t="s">
        <v>1643</v>
      </c>
      <c r="C46" s="292">
        <v>29</v>
      </c>
      <c r="D46" s="292">
        <v>30</v>
      </c>
      <c r="E46" s="292"/>
      <c r="F46" s="292">
        <f t="shared" si="32"/>
        <v>30</v>
      </c>
      <c r="G46" s="292"/>
      <c r="H46" s="290">
        <v>2091299</v>
      </c>
      <c r="I46" s="307" t="s">
        <v>1644</v>
      </c>
      <c r="J46" s="292"/>
      <c r="K46" s="292"/>
      <c r="L46" s="292"/>
      <c r="M46" s="292">
        <f t="shared" si="33"/>
        <v>0</v>
      </c>
      <c r="N46" s="298"/>
    </row>
    <row r="47" s="269" customFormat="1" ht="14" customHeight="1" spans="1:14">
      <c r="A47" s="290">
        <v>1021299</v>
      </c>
      <c r="B47" s="291" t="s">
        <v>1645</v>
      </c>
      <c r="C47" s="292"/>
      <c r="D47" s="292"/>
      <c r="E47" s="292"/>
      <c r="F47" s="292">
        <f t="shared" si="32"/>
        <v>0</v>
      </c>
      <c r="G47" s="292"/>
      <c r="H47" s="290"/>
      <c r="I47" s="308"/>
      <c r="J47" s="292"/>
      <c r="K47" s="292"/>
      <c r="L47" s="292"/>
      <c r="M47" s="292"/>
      <c r="N47" s="298"/>
    </row>
    <row r="48" s="269" customFormat="1" ht="14" customHeight="1" spans="1:15">
      <c r="A48" s="290"/>
      <c r="B48" s="291" t="s">
        <v>1646</v>
      </c>
      <c r="C48" s="292">
        <f t="shared" ref="C48:F48" si="34">C8+C13+C18+C23+C28+C33+C38+C43</f>
        <v>146272</v>
      </c>
      <c r="D48" s="292">
        <f t="shared" si="34"/>
        <v>128918</v>
      </c>
      <c r="E48" s="292">
        <f t="shared" si="34"/>
        <v>-9523</v>
      </c>
      <c r="F48" s="292">
        <f t="shared" si="34"/>
        <v>119395</v>
      </c>
      <c r="G48" s="293">
        <f>SUM(F48/C48-1)*100</f>
        <v>-18.3746718442354</v>
      </c>
      <c r="H48" s="297"/>
      <c r="I48" s="291" t="s">
        <v>1647</v>
      </c>
      <c r="J48" s="292">
        <f t="shared" ref="J48:M48" si="35">J8+J13+J18+J23+J28+J33+J38+J43</f>
        <v>143561</v>
      </c>
      <c r="K48" s="292">
        <f t="shared" si="35"/>
        <v>177226</v>
      </c>
      <c r="L48" s="292">
        <f t="shared" si="35"/>
        <v>-341</v>
      </c>
      <c r="M48" s="292">
        <f t="shared" si="35"/>
        <v>176885</v>
      </c>
      <c r="N48" s="293">
        <f>SUM(M48/J48-1)*100</f>
        <v>23.2124323458321</v>
      </c>
      <c r="O48" s="309"/>
    </row>
    <row r="49" s="269" customFormat="1" ht="14" customHeight="1" spans="1:14">
      <c r="A49" s="290"/>
      <c r="B49" s="291"/>
      <c r="C49" s="292"/>
      <c r="D49" s="292"/>
      <c r="E49" s="292"/>
      <c r="F49" s="292"/>
      <c r="G49" s="292"/>
      <c r="H49" s="290"/>
      <c r="I49" s="291"/>
      <c r="J49" s="292"/>
      <c r="K49" s="292"/>
      <c r="L49" s="292"/>
      <c r="M49" s="292"/>
      <c r="N49" s="298"/>
    </row>
    <row r="50" s="269" customFormat="1" ht="14" customHeight="1" spans="1:14">
      <c r="A50" s="290"/>
      <c r="B50" s="291" t="s">
        <v>1648</v>
      </c>
      <c r="C50" s="292">
        <f t="shared" ref="C50:F50" si="36">SUM(C51:C59)</f>
        <v>110858</v>
      </c>
      <c r="D50" s="292">
        <f t="shared" si="36"/>
        <v>142113</v>
      </c>
      <c r="E50" s="292">
        <f t="shared" si="36"/>
        <v>1212</v>
      </c>
      <c r="F50" s="292">
        <f t="shared" si="36"/>
        <v>143325</v>
      </c>
      <c r="G50" s="293">
        <f>SUM(F50/C50-1)*100</f>
        <v>29.2870158220426</v>
      </c>
      <c r="H50" s="298"/>
      <c r="I50" s="291" t="s">
        <v>1649</v>
      </c>
      <c r="J50" s="292">
        <f>SUM(J51:J58)</f>
        <v>110778</v>
      </c>
      <c r="K50" s="292">
        <f t="shared" ref="K50:M50" si="37">SUM(K51:K59)</f>
        <v>86102</v>
      </c>
      <c r="L50" s="292">
        <f t="shared" si="37"/>
        <v>-650</v>
      </c>
      <c r="M50" s="292">
        <f t="shared" si="37"/>
        <v>85452</v>
      </c>
      <c r="N50" s="293">
        <f>SUM(M50/J50-1)*100</f>
        <v>-22.861940096409</v>
      </c>
    </row>
    <row r="51" s="269" customFormat="1" ht="14" customHeight="1" spans="1:14">
      <c r="A51" s="290"/>
      <c r="B51" s="291" t="s">
        <v>1650</v>
      </c>
      <c r="C51" s="292">
        <v>73518</v>
      </c>
      <c r="D51" s="292">
        <v>82257</v>
      </c>
      <c r="E51" s="292"/>
      <c r="F51" s="292">
        <f t="shared" ref="F51:F58" si="38">D51+E51</f>
        <v>82257</v>
      </c>
      <c r="G51" s="292"/>
      <c r="H51" s="298"/>
      <c r="I51" s="291" t="s">
        <v>1651</v>
      </c>
      <c r="J51" s="292">
        <v>53833</v>
      </c>
      <c r="K51" s="292">
        <v>32094</v>
      </c>
      <c r="L51" s="292"/>
      <c r="M51" s="292">
        <f t="shared" ref="M51:M58" si="39">K51+L51</f>
        <v>32094</v>
      </c>
      <c r="N51" s="298"/>
    </row>
    <row r="52" s="269" customFormat="1" ht="14" customHeight="1" spans="1:14">
      <c r="A52" s="290"/>
      <c r="B52" s="291" t="s">
        <v>1652</v>
      </c>
      <c r="C52" s="292">
        <v>583</v>
      </c>
      <c r="D52" s="292">
        <v>674</v>
      </c>
      <c r="E52" s="292">
        <v>1310</v>
      </c>
      <c r="F52" s="292">
        <f t="shared" si="38"/>
        <v>1984</v>
      </c>
      <c r="G52" s="292"/>
      <c r="H52" s="298"/>
      <c r="I52" s="291" t="s">
        <v>1652</v>
      </c>
      <c r="J52" s="292">
        <v>841</v>
      </c>
      <c r="K52" s="292">
        <v>828</v>
      </c>
      <c r="L52" s="292">
        <v>-292</v>
      </c>
      <c r="M52" s="292">
        <f t="shared" si="39"/>
        <v>536</v>
      </c>
      <c r="N52" s="298"/>
    </row>
    <row r="53" s="269" customFormat="1" ht="14" customHeight="1" spans="1:14">
      <c r="A53" s="290"/>
      <c r="B53" s="291" t="s">
        <v>1653</v>
      </c>
      <c r="C53" s="292">
        <v>12575</v>
      </c>
      <c r="D53" s="292">
        <v>32167</v>
      </c>
      <c r="E53" s="292"/>
      <c r="F53" s="292">
        <f t="shared" si="38"/>
        <v>32167</v>
      </c>
      <c r="G53" s="292"/>
      <c r="H53" s="298"/>
      <c r="I53" s="291" t="s">
        <v>1653</v>
      </c>
      <c r="J53" s="292">
        <v>24392</v>
      </c>
      <c r="K53" s="292">
        <v>25885</v>
      </c>
      <c r="L53" s="292"/>
      <c r="M53" s="292">
        <f t="shared" si="39"/>
        <v>25885</v>
      </c>
      <c r="N53" s="298"/>
    </row>
    <row r="54" s="269" customFormat="1" ht="14" customHeight="1" spans="1:14">
      <c r="A54" s="290"/>
      <c r="B54" s="291" t="s">
        <v>1654</v>
      </c>
      <c r="C54" s="292">
        <v>936</v>
      </c>
      <c r="D54" s="292">
        <v>977</v>
      </c>
      <c r="E54" s="292">
        <v>-98</v>
      </c>
      <c r="F54" s="292">
        <f t="shared" si="38"/>
        <v>879</v>
      </c>
      <c r="G54" s="292"/>
      <c r="H54" s="298"/>
      <c r="I54" s="291" t="s">
        <v>1654</v>
      </c>
      <c r="J54" s="292">
        <v>1271</v>
      </c>
      <c r="K54" s="292">
        <v>1141</v>
      </c>
      <c r="L54" s="292">
        <v>-358</v>
      </c>
      <c r="M54" s="292">
        <f t="shared" si="39"/>
        <v>783</v>
      </c>
      <c r="N54" s="298"/>
    </row>
    <row r="55" s="269" customFormat="1" ht="14" customHeight="1" spans="1:14">
      <c r="A55" s="290"/>
      <c r="B55" s="291" t="s">
        <v>1655</v>
      </c>
      <c r="C55" s="292"/>
      <c r="D55" s="292"/>
      <c r="E55" s="292"/>
      <c r="F55" s="292">
        <f t="shared" si="38"/>
        <v>0</v>
      </c>
      <c r="G55" s="292"/>
      <c r="H55" s="298"/>
      <c r="I55" s="291" t="s">
        <v>1655</v>
      </c>
      <c r="J55" s="292"/>
      <c r="K55" s="292"/>
      <c r="L55" s="292"/>
      <c r="M55" s="292">
        <f t="shared" si="39"/>
        <v>0</v>
      </c>
      <c r="N55" s="298"/>
    </row>
    <row r="56" s="269" customFormat="1" ht="14" customHeight="1" spans="1:14">
      <c r="A56" s="290"/>
      <c r="B56" s="291" t="s">
        <v>1656</v>
      </c>
      <c r="C56" s="292"/>
      <c r="D56" s="292"/>
      <c r="E56" s="292"/>
      <c r="F56" s="292">
        <f t="shared" si="38"/>
        <v>0</v>
      </c>
      <c r="G56" s="292"/>
      <c r="H56" s="298"/>
      <c r="I56" s="291" t="s">
        <v>1656</v>
      </c>
      <c r="J56" s="292"/>
      <c r="K56" s="292"/>
      <c r="L56" s="292"/>
      <c r="M56" s="292">
        <f t="shared" si="39"/>
        <v>0</v>
      </c>
      <c r="N56" s="298"/>
    </row>
    <row r="57" s="269" customFormat="1" ht="14" customHeight="1" spans="1:14">
      <c r="A57" s="290"/>
      <c r="B57" s="291" t="s">
        <v>1657</v>
      </c>
      <c r="C57" s="292"/>
      <c r="D57" s="292"/>
      <c r="E57" s="292"/>
      <c r="F57" s="292">
        <f t="shared" si="38"/>
        <v>0</v>
      </c>
      <c r="G57" s="292"/>
      <c r="H57" s="298"/>
      <c r="I57" s="291" t="s">
        <v>1657</v>
      </c>
      <c r="J57" s="292"/>
      <c r="K57" s="292"/>
      <c r="L57" s="292"/>
      <c r="M57" s="292">
        <f t="shared" si="39"/>
        <v>0</v>
      </c>
      <c r="N57" s="298"/>
    </row>
    <row r="58" s="269" customFormat="1" ht="14" customHeight="1" spans="1:14">
      <c r="A58" s="290"/>
      <c r="B58" s="291" t="s">
        <v>1658</v>
      </c>
      <c r="C58" s="292">
        <v>23246</v>
      </c>
      <c r="D58" s="292">
        <v>26038</v>
      </c>
      <c r="E58" s="292"/>
      <c r="F58" s="292">
        <f t="shared" si="38"/>
        <v>26038</v>
      </c>
      <c r="G58" s="292"/>
      <c r="H58" s="298"/>
      <c r="I58" s="291" t="s">
        <v>1658</v>
      </c>
      <c r="J58" s="292">
        <v>30441</v>
      </c>
      <c r="K58" s="292">
        <v>26154</v>
      </c>
      <c r="L58" s="292"/>
      <c r="M58" s="292">
        <f t="shared" si="39"/>
        <v>26154</v>
      </c>
      <c r="N58" s="298"/>
    </row>
    <row r="59" s="269" customFormat="1" ht="14" customHeight="1" spans="1:14">
      <c r="A59" s="290"/>
      <c r="C59" s="299"/>
      <c r="D59" s="299"/>
      <c r="E59" s="299"/>
      <c r="F59" s="299"/>
      <c r="G59" s="292"/>
      <c r="H59" s="298"/>
      <c r="I59" s="298"/>
      <c r="J59" s="292"/>
      <c r="K59" s="292"/>
      <c r="L59" s="292"/>
      <c r="M59" s="292"/>
      <c r="N59" s="298"/>
    </row>
    <row r="60" s="269" customFormat="1" ht="14" customHeight="1" spans="1:14">
      <c r="A60" s="290"/>
      <c r="B60" s="291" t="s">
        <v>1659</v>
      </c>
      <c r="C60" s="292">
        <f t="shared" ref="C60:F60" si="40">SUM(C61:C69)</f>
        <v>257130</v>
      </c>
      <c r="D60" s="292">
        <f t="shared" si="40"/>
        <v>271031</v>
      </c>
      <c r="E60" s="292">
        <f t="shared" si="40"/>
        <v>-8311</v>
      </c>
      <c r="F60" s="292">
        <f t="shared" si="40"/>
        <v>262720</v>
      </c>
      <c r="G60" s="293">
        <f>SUM(F60/C60-1)*100</f>
        <v>2.17399758876833</v>
      </c>
      <c r="H60" s="298"/>
      <c r="I60" s="291" t="s">
        <v>1561</v>
      </c>
      <c r="J60" s="292">
        <f t="shared" ref="J60:M60" si="41">SUM(J61:J68)</f>
        <v>254339</v>
      </c>
      <c r="K60" s="292">
        <f t="shared" si="41"/>
        <v>263328</v>
      </c>
      <c r="L60" s="292">
        <f t="shared" si="41"/>
        <v>-991</v>
      </c>
      <c r="M60" s="292">
        <f t="shared" si="41"/>
        <v>262337</v>
      </c>
      <c r="N60" s="293">
        <f>SUM(M60/J60-1)*100</f>
        <v>3.14462194158192</v>
      </c>
    </row>
    <row r="61" s="269" customFormat="1" ht="14" customHeight="1" spans="1:14">
      <c r="A61" s="291"/>
      <c r="B61" s="291" t="s">
        <v>1650</v>
      </c>
      <c r="C61" s="292">
        <f t="shared" ref="C61:F61" si="42">C8+C51</f>
        <v>127351</v>
      </c>
      <c r="D61" s="292">
        <f t="shared" si="42"/>
        <v>114351</v>
      </c>
      <c r="E61" s="292">
        <f t="shared" si="42"/>
        <v>-7824</v>
      </c>
      <c r="F61" s="292">
        <f t="shared" si="42"/>
        <v>106527</v>
      </c>
      <c r="G61" s="292"/>
      <c r="H61" s="298"/>
      <c r="I61" s="291" t="s">
        <v>1660</v>
      </c>
      <c r="J61" s="292">
        <f t="shared" ref="J61:M61" si="43">J8+J51</f>
        <v>127351</v>
      </c>
      <c r="K61" s="292">
        <f t="shared" si="43"/>
        <v>114351</v>
      </c>
      <c r="L61" s="292">
        <f t="shared" si="43"/>
        <v>-1495</v>
      </c>
      <c r="M61" s="292">
        <f t="shared" si="43"/>
        <v>112856</v>
      </c>
      <c r="N61" s="298"/>
    </row>
    <row r="62" s="269" customFormat="1" ht="14" customHeight="1" spans="1:14">
      <c r="A62" s="298"/>
      <c r="B62" s="291" t="s">
        <v>1652</v>
      </c>
      <c r="C62" s="292">
        <f t="shared" ref="C62:F62" si="44">C13+C52</f>
        <v>1424</v>
      </c>
      <c r="D62" s="292">
        <f t="shared" si="44"/>
        <v>1502</v>
      </c>
      <c r="E62" s="292">
        <f t="shared" si="44"/>
        <v>1018</v>
      </c>
      <c r="F62" s="292">
        <f t="shared" si="44"/>
        <v>2520</v>
      </c>
      <c r="G62" s="292"/>
      <c r="H62" s="298"/>
      <c r="I62" s="291" t="s">
        <v>1652</v>
      </c>
      <c r="J62" s="292">
        <f t="shared" ref="J62:M62" si="45">J13+J52</f>
        <v>1424</v>
      </c>
      <c r="K62" s="292">
        <f t="shared" si="45"/>
        <v>1502</v>
      </c>
      <c r="L62" s="292">
        <f t="shared" si="45"/>
        <v>1018</v>
      </c>
      <c r="M62" s="292">
        <f t="shared" si="45"/>
        <v>2520</v>
      </c>
      <c r="N62" s="298"/>
    </row>
    <row r="63" s="269" customFormat="1" ht="14" customHeight="1" spans="1:14">
      <c r="A63" s="298"/>
      <c r="B63" s="291" t="s">
        <v>1653</v>
      </c>
      <c r="C63" s="292">
        <f t="shared" ref="C63:F63" si="46">C18+C53</f>
        <v>36967</v>
      </c>
      <c r="D63" s="292">
        <f t="shared" si="46"/>
        <v>58052</v>
      </c>
      <c r="E63" s="292">
        <f t="shared" si="46"/>
        <v>0</v>
      </c>
      <c r="F63" s="292">
        <f t="shared" si="46"/>
        <v>58052</v>
      </c>
      <c r="G63" s="292"/>
      <c r="H63" s="298"/>
      <c r="I63" s="291" t="s">
        <v>1653</v>
      </c>
      <c r="J63" s="292">
        <f t="shared" ref="J63:M63" si="47">J18+J53</f>
        <v>36967</v>
      </c>
      <c r="K63" s="292">
        <f t="shared" si="47"/>
        <v>58052</v>
      </c>
      <c r="L63" s="292">
        <f t="shared" si="47"/>
        <v>0</v>
      </c>
      <c r="M63" s="292">
        <f t="shared" si="47"/>
        <v>58052</v>
      </c>
      <c r="N63" s="298"/>
    </row>
    <row r="64" s="269" customFormat="1" ht="14" customHeight="1" spans="1:14">
      <c r="A64" s="298"/>
      <c r="B64" s="291" t="s">
        <v>1654</v>
      </c>
      <c r="C64" s="292">
        <f t="shared" ref="C64:F64" si="48">C23+C54</f>
        <v>2207</v>
      </c>
      <c r="D64" s="292">
        <f t="shared" si="48"/>
        <v>2118</v>
      </c>
      <c r="E64" s="292">
        <f t="shared" si="48"/>
        <v>-456</v>
      </c>
      <c r="F64" s="292">
        <f t="shared" si="48"/>
        <v>1662</v>
      </c>
      <c r="G64" s="292"/>
      <c r="H64" s="298"/>
      <c r="I64" s="291" t="s">
        <v>1654</v>
      </c>
      <c r="J64" s="292">
        <f t="shared" ref="J64:M64" si="49">J23+J54</f>
        <v>2207</v>
      </c>
      <c r="K64" s="292">
        <f t="shared" si="49"/>
        <v>2118</v>
      </c>
      <c r="L64" s="292">
        <f t="shared" si="49"/>
        <v>-456</v>
      </c>
      <c r="M64" s="292">
        <f t="shared" si="49"/>
        <v>1662</v>
      </c>
      <c r="N64" s="298"/>
    </row>
    <row r="65" s="269" customFormat="1" ht="14" customHeight="1" spans="1:14">
      <c r="A65" s="298"/>
      <c r="B65" s="291" t="s">
        <v>1655</v>
      </c>
      <c r="C65" s="292">
        <f t="shared" ref="C65:F65" si="50">C28+C55</f>
        <v>0</v>
      </c>
      <c r="D65" s="292">
        <f t="shared" si="50"/>
        <v>0</v>
      </c>
      <c r="E65" s="292">
        <f t="shared" si="50"/>
        <v>0</v>
      </c>
      <c r="F65" s="292">
        <f t="shared" si="50"/>
        <v>0</v>
      </c>
      <c r="G65" s="292"/>
      <c r="H65" s="298"/>
      <c r="I65" s="291" t="s">
        <v>1655</v>
      </c>
      <c r="J65" s="292">
        <f t="shared" ref="J65:M65" si="51">J28+J55</f>
        <v>0</v>
      </c>
      <c r="K65" s="292">
        <f t="shared" si="51"/>
        <v>0</v>
      </c>
      <c r="L65" s="292">
        <f t="shared" si="51"/>
        <v>0</v>
      </c>
      <c r="M65" s="292">
        <f t="shared" si="51"/>
        <v>0</v>
      </c>
      <c r="N65" s="298"/>
    </row>
    <row r="66" s="269" customFormat="1" ht="14" customHeight="1" spans="1:14">
      <c r="A66" s="298"/>
      <c r="B66" s="291" t="s">
        <v>1656</v>
      </c>
      <c r="C66" s="292">
        <f t="shared" ref="C66:F66" si="52">C33+C56</f>
        <v>7626</v>
      </c>
      <c r="D66" s="292">
        <f t="shared" si="52"/>
        <v>12429</v>
      </c>
      <c r="E66" s="292">
        <f t="shared" si="52"/>
        <v>-121</v>
      </c>
      <c r="F66" s="292">
        <f t="shared" si="52"/>
        <v>12308</v>
      </c>
      <c r="G66" s="292"/>
      <c r="H66" s="298"/>
      <c r="I66" s="291" t="s">
        <v>1656</v>
      </c>
      <c r="J66" s="292">
        <f t="shared" ref="J66:M66" si="53">J33+J56</f>
        <v>5058</v>
      </c>
      <c r="K66" s="292">
        <f t="shared" si="53"/>
        <v>5581</v>
      </c>
      <c r="L66" s="292">
        <f t="shared" si="53"/>
        <v>16</v>
      </c>
      <c r="M66" s="292">
        <f t="shared" si="53"/>
        <v>5597</v>
      </c>
      <c r="N66" s="298"/>
    </row>
    <row r="67" s="269" customFormat="1" ht="14" customHeight="1" spans="1:14">
      <c r="A67" s="298"/>
      <c r="B67" s="291" t="s">
        <v>1657</v>
      </c>
      <c r="C67" s="292">
        <f t="shared" ref="C67:F67" si="54">C38+C57</f>
        <v>27868</v>
      </c>
      <c r="D67" s="292">
        <f t="shared" si="54"/>
        <v>30387</v>
      </c>
      <c r="E67" s="292">
        <f t="shared" si="54"/>
        <v>-928</v>
      </c>
      <c r="F67" s="292">
        <f t="shared" si="54"/>
        <v>29459</v>
      </c>
      <c r="G67" s="292"/>
      <c r="H67" s="298"/>
      <c r="I67" s="291" t="s">
        <v>1657</v>
      </c>
      <c r="J67" s="292">
        <f t="shared" ref="J67:M67" si="55">J38+J57</f>
        <v>27645</v>
      </c>
      <c r="K67" s="292">
        <f t="shared" si="55"/>
        <v>29532</v>
      </c>
      <c r="L67" s="292">
        <f t="shared" si="55"/>
        <v>-74</v>
      </c>
      <c r="M67" s="292">
        <f t="shared" si="55"/>
        <v>29458</v>
      </c>
      <c r="N67" s="298"/>
    </row>
    <row r="68" s="269" customFormat="1" ht="14" customHeight="1" spans="1:14">
      <c r="A68" s="298"/>
      <c r="B68" s="291" t="s">
        <v>1658</v>
      </c>
      <c r="C68" s="292">
        <f t="shared" ref="C68:F68" si="56">C43+C58</f>
        <v>53687</v>
      </c>
      <c r="D68" s="292">
        <f t="shared" si="56"/>
        <v>52192</v>
      </c>
      <c r="E68" s="292">
        <f t="shared" si="56"/>
        <v>0</v>
      </c>
      <c r="F68" s="292">
        <f t="shared" si="56"/>
        <v>52192</v>
      </c>
      <c r="G68" s="292"/>
      <c r="H68" s="298"/>
      <c r="I68" s="291" t="s">
        <v>1658</v>
      </c>
      <c r="J68" s="292">
        <f t="shared" ref="J68:M68" si="57">J43+J58</f>
        <v>53687</v>
      </c>
      <c r="K68" s="292">
        <f t="shared" si="57"/>
        <v>52192</v>
      </c>
      <c r="L68" s="292">
        <f t="shared" si="57"/>
        <v>0</v>
      </c>
      <c r="M68" s="292">
        <f t="shared" si="57"/>
        <v>52192</v>
      </c>
      <c r="N68" s="298"/>
    </row>
    <row r="69" s="269" customFormat="1" ht="14" customHeight="1" spans="1:14">
      <c r="A69" s="298"/>
      <c r="C69" s="299"/>
      <c r="D69" s="299"/>
      <c r="E69" s="299"/>
      <c r="F69" s="299"/>
      <c r="G69" s="292"/>
      <c r="H69" s="298"/>
      <c r="I69" s="298"/>
      <c r="J69" s="292"/>
      <c r="K69" s="292"/>
      <c r="L69" s="292"/>
      <c r="M69" s="292"/>
      <c r="N69" s="298"/>
    </row>
    <row r="70" s="269" customFormat="1" ht="14" customHeight="1" spans="1:14">
      <c r="A70" s="298"/>
      <c r="B70" s="291" t="s">
        <v>1661</v>
      </c>
      <c r="C70" s="292">
        <f t="shared" ref="C70:F70" si="58">SUM(C71:C78)</f>
        <v>30203</v>
      </c>
      <c r="D70" s="292">
        <f t="shared" si="58"/>
        <v>29872</v>
      </c>
      <c r="E70" s="292">
        <f t="shared" si="58"/>
        <v>3122</v>
      </c>
      <c r="F70" s="292">
        <f t="shared" si="58"/>
        <v>32994</v>
      </c>
      <c r="G70" s="293">
        <f>SUM(F70/C70-1)*100</f>
        <v>9.24080389365294</v>
      </c>
      <c r="H70" s="298"/>
      <c r="I70" s="291" t="s">
        <v>1662</v>
      </c>
      <c r="J70" s="292">
        <f t="shared" ref="J70:M70" si="59">SUM(J71:J78)</f>
        <v>32994</v>
      </c>
      <c r="K70" s="292">
        <f t="shared" si="59"/>
        <v>37575</v>
      </c>
      <c r="L70" s="292">
        <f t="shared" si="59"/>
        <v>-4198</v>
      </c>
      <c r="M70" s="292">
        <f t="shared" si="59"/>
        <v>33377</v>
      </c>
      <c r="N70" s="293">
        <f>SUM(M70/J70-1)*100</f>
        <v>1.16081711826392</v>
      </c>
    </row>
    <row r="71" s="269" customFormat="1" ht="14" customHeight="1" spans="1:14">
      <c r="A71" s="298"/>
      <c r="B71" s="291" t="s">
        <v>1650</v>
      </c>
      <c r="C71" s="292"/>
      <c r="D71" s="292"/>
      <c r="E71" s="292"/>
      <c r="F71" s="292">
        <f t="shared" ref="F71:F78" si="60">D71+E71</f>
        <v>0</v>
      </c>
      <c r="G71" s="292"/>
      <c r="H71" s="298"/>
      <c r="I71" s="291" t="s">
        <v>1660</v>
      </c>
      <c r="J71" s="292">
        <f t="shared" ref="J71:M71" si="61">C61+C71-J61</f>
        <v>0</v>
      </c>
      <c r="K71" s="292">
        <f t="shared" si="61"/>
        <v>0</v>
      </c>
      <c r="L71" s="292">
        <f t="shared" si="61"/>
        <v>-6329</v>
      </c>
      <c r="M71" s="292">
        <f t="shared" si="61"/>
        <v>-6329</v>
      </c>
      <c r="N71" s="298"/>
    </row>
    <row r="72" s="269" customFormat="1" ht="14" customHeight="1" spans="1:14">
      <c r="A72" s="298"/>
      <c r="B72" s="291" t="s">
        <v>1652</v>
      </c>
      <c r="C72" s="292"/>
      <c r="D72" s="292"/>
      <c r="E72" s="292"/>
      <c r="F72" s="292">
        <f t="shared" si="60"/>
        <v>0</v>
      </c>
      <c r="G72" s="292"/>
      <c r="H72" s="298"/>
      <c r="I72" s="291" t="s">
        <v>1652</v>
      </c>
      <c r="J72" s="292">
        <f t="shared" ref="J72:M72" si="62">C62+C72-J62</f>
        <v>0</v>
      </c>
      <c r="K72" s="292">
        <f t="shared" si="62"/>
        <v>0</v>
      </c>
      <c r="L72" s="292">
        <f t="shared" si="62"/>
        <v>0</v>
      </c>
      <c r="M72" s="292">
        <f t="shared" si="62"/>
        <v>0</v>
      </c>
      <c r="N72" s="298"/>
    </row>
    <row r="73" s="269" customFormat="1" ht="14" customHeight="1" spans="1:14">
      <c r="A73" s="298"/>
      <c r="B73" s="291" t="s">
        <v>1653</v>
      </c>
      <c r="C73" s="292"/>
      <c r="D73" s="292"/>
      <c r="E73" s="292"/>
      <c r="F73" s="292">
        <f t="shared" si="60"/>
        <v>0</v>
      </c>
      <c r="G73" s="292"/>
      <c r="H73" s="298"/>
      <c r="I73" s="291" t="s">
        <v>1653</v>
      </c>
      <c r="J73" s="292">
        <f t="shared" ref="J73:M73" si="63">C63+C73-J63</f>
        <v>0</v>
      </c>
      <c r="K73" s="292">
        <f t="shared" si="63"/>
        <v>0</v>
      </c>
      <c r="L73" s="292">
        <f t="shared" si="63"/>
        <v>0</v>
      </c>
      <c r="M73" s="292">
        <f t="shared" si="63"/>
        <v>0</v>
      </c>
      <c r="N73" s="298"/>
    </row>
    <row r="74" s="269" customFormat="1" ht="14" customHeight="1" spans="1:14">
      <c r="A74" s="298"/>
      <c r="B74" s="291" t="s">
        <v>1654</v>
      </c>
      <c r="C74" s="292"/>
      <c r="D74" s="292"/>
      <c r="E74" s="292"/>
      <c r="F74" s="292">
        <f t="shared" si="60"/>
        <v>0</v>
      </c>
      <c r="G74" s="292"/>
      <c r="H74" s="298"/>
      <c r="I74" s="291" t="s">
        <v>1654</v>
      </c>
      <c r="J74" s="292">
        <f t="shared" ref="J74:M74" si="64">C64+C74-J64</f>
        <v>0</v>
      </c>
      <c r="K74" s="292">
        <f t="shared" si="64"/>
        <v>0</v>
      </c>
      <c r="L74" s="292">
        <f t="shared" si="64"/>
        <v>0</v>
      </c>
      <c r="M74" s="292">
        <f t="shared" si="64"/>
        <v>0</v>
      </c>
      <c r="N74" s="298"/>
    </row>
    <row r="75" s="269" customFormat="1" ht="14" customHeight="1" spans="1:14">
      <c r="A75" s="298"/>
      <c r="B75" s="291" t="s">
        <v>1655</v>
      </c>
      <c r="C75" s="292"/>
      <c r="D75" s="292"/>
      <c r="E75" s="292"/>
      <c r="F75" s="292">
        <f t="shared" si="60"/>
        <v>0</v>
      </c>
      <c r="G75" s="292"/>
      <c r="H75" s="298"/>
      <c r="I75" s="291" t="s">
        <v>1655</v>
      </c>
      <c r="J75" s="292">
        <f t="shared" ref="J75:M75" si="65">C65+C75-J65</f>
        <v>0</v>
      </c>
      <c r="K75" s="292">
        <f t="shared" si="65"/>
        <v>0</v>
      </c>
      <c r="L75" s="292">
        <f t="shared" si="65"/>
        <v>0</v>
      </c>
      <c r="M75" s="292">
        <f t="shared" si="65"/>
        <v>0</v>
      </c>
      <c r="N75" s="298"/>
    </row>
    <row r="76" s="269" customFormat="1" ht="14" customHeight="1" spans="1:14">
      <c r="A76" s="298"/>
      <c r="B76" s="291" t="s">
        <v>1656</v>
      </c>
      <c r="C76" s="292">
        <v>26417</v>
      </c>
      <c r="D76" s="292">
        <v>28441</v>
      </c>
      <c r="E76" s="292">
        <v>544</v>
      </c>
      <c r="F76" s="292">
        <f t="shared" si="60"/>
        <v>28985</v>
      </c>
      <c r="G76" s="292"/>
      <c r="H76" s="298"/>
      <c r="I76" s="291" t="s">
        <v>1656</v>
      </c>
      <c r="J76" s="292">
        <f t="shared" ref="J76:M76" si="66">C66+C76-J66</f>
        <v>28985</v>
      </c>
      <c r="K76" s="292">
        <f t="shared" si="66"/>
        <v>35289</v>
      </c>
      <c r="L76" s="292">
        <f t="shared" si="66"/>
        <v>407</v>
      </c>
      <c r="M76" s="292">
        <f t="shared" si="66"/>
        <v>35696</v>
      </c>
      <c r="N76" s="298"/>
    </row>
    <row r="77" s="269" customFormat="1" ht="14" customHeight="1" spans="1:14">
      <c r="A77" s="298"/>
      <c r="B77" s="291" t="s">
        <v>1657</v>
      </c>
      <c r="C77" s="292">
        <v>3786</v>
      </c>
      <c r="D77" s="292">
        <v>1431</v>
      </c>
      <c r="E77" s="292">
        <v>2578</v>
      </c>
      <c r="F77" s="292">
        <f t="shared" si="60"/>
        <v>4009</v>
      </c>
      <c r="G77" s="292"/>
      <c r="H77" s="298"/>
      <c r="I77" s="291" t="s">
        <v>1657</v>
      </c>
      <c r="J77" s="292">
        <f t="shared" ref="J77:M77" si="67">C67+C77-J67</f>
        <v>4009</v>
      </c>
      <c r="K77" s="292">
        <f t="shared" si="67"/>
        <v>2286</v>
      </c>
      <c r="L77" s="292">
        <f t="shared" si="67"/>
        <v>1724</v>
      </c>
      <c r="M77" s="292">
        <f t="shared" si="67"/>
        <v>4010</v>
      </c>
      <c r="N77" s="298"/>
    </row>
    <row r="78" s="269" customFormat="1" ht="14" customHeight="1" spans="1:14">
      <c r="A78" s="298"/>
      <c r="B78" s="291" t="s">
        <v>1658</v>
      </c>
      <c r="C78" s="292"/>
      <c r="D78" s="292"/>
      <c r="E78" s="292"/>
      <c r="F78" s="292">
        <f t="shared" si="60"/>
        <v>0</v>
      </c>
      <c r="G78" s="292"/>
      <c r="H78" s="298"/>
      <c r="I78" s="291" t="s">
        <v>1658</v>
      </c>
      <c r="J78" s="292">
        <f t="shared" ref="J78:M78" si="68">C68+C78-J68</f>
        <v>0</v>
      </c>
      <c r="K78" s="292">
        <f t="shared" si="68"/>
        <v>0</v>
      </c>
      <c r="L78" s="292">
        <f t="shared" si="68"/>
        <v>0</v>
      </c>
      <c r="M78" s="292">
        <f t="shared" si="68"/>
        <v>0</v>
      </c>
      <c r="N78" s="298"/>
    </row>
    <row r="79" s="269" customFormat="1" ht="14" customHeight="1" spans="1:14">
      <c r="A79" s="298"/>
      <c r="B79" s="298"/>
      <c r="C79" s="292"/>
      <c r="D79" s="292"/>
      <c r="E79" s="292"/>
      <c r="F79" s="292"/>
      <c r="G79" s="292"/>
      <c r="H79" s="298"/>
      <c r="I79" s="291"/>
      <c r="J79" s="292"/>
      <c r="K79" s="292"/>
      <c r="L79" s="292"/>
      <c r="M79" s="292"/>
      <c r="N79" s="298"/>
    </row>
    <row r="80" s="269" customFormat="1" ht="14" customHeight="1" spans="1:14">
      <c r="A80" s="298"/>
      <c r="B80" s="291" t="s">
        <v>154</v>
      </c>
      <c r="C80" s="292">
        <f t="shared" ref="C80:F80" si="69">C60+C70</f>
        <v>287333</v>
      </c>
      <c r="D80" s="292">
        <f t="shared" si="69"/>
        <v>300903</v>
      </c>
      <c r="E80" s="292">
        <f t="shared" si="69"/>
        <v>-5189</v>
      </c>
      <c r="F80" s="292">
        <f t="shared" si="69"/>
        <v>295714</v>
      </c>
      <c r="G80" s="293">
        <f>SUM(F80/C80-1)*100</f>
        <v>2.91682472949504</v>
      </c>
      <c r="H80" s="298"/>
      <c r="I80" s="291" t="s">
        <v>154</v>
      </c>
      <c r="J80" s="292">
        <f t="shared" ref="J80:M80" si="70">J60+J70</f>
        <v>287333</v>
      </c>
      <c r="K80" s="292">
        <f t="shared" si="70"/>
        <v>300903</v>
      </c>
      <c r="L80" s="292">
        <f t="shared" si="70"/>
        <v>-5189</v>
      </c>
      <c r="M80" s="292">
        <f t="shared" si="70"/>
        <v>295714</v>
      </c>
      <c r="N80" s="293">
        <f>SUM(M80/J80-1)*100</f>
        <v>2.91682472949504</v>
      </c>
    </row>
    <row r="81" s="269" customFormat="1" spans="3:13">
      <c r="C81" s="299"/>
      <c r="D81" s="299"/>
      <c r="E81" s="299"/>
      <c r="F81" s="299"/>
      <c r="G81" s="299"/>
      <c r="J81" s="299"/>
      <c r="K81" s="299"/>
      <c r="L81" s="299"/>
      <c r="M81" s="299"/>
    </row>
    <row r="82" s="269" customFormat="1" spans="3:7">
      <c r="C82" s="299"/>
      <c r="D82" s="299"/>
      <c r="E82" s="299"/>
      <c r="F82" s="299"/>
      <c r="G82" s="299"/>
    </row>
    <row r="83" s="269" customFormat="1" spans="3:7">
      <c r="C83" s="299"/>
      <c r="D83" s="299"/>
      <c r="E83" s="299"/>
      <c r="F83" s="299"/>
      <c r="G83" s="299"/>
    </row>
    <row r="84" s="269" customFormat="1" spans="3:7">
      <c r="C84" s="299"/>
      <c r="D84" s="299"/>
      <c r="E84" s="299"/>
      <c r="F84" s="299"/>
      <c r="G84" s="299"/>
    </row>
    <row r="85" s="269" customFormat="1" spans="3:7">
      <c r="C85" s="299"/>
      <c r="D85" s="299"/>
      <c r="E85" s="299"/>
      <c r="F85" s="299"/>
      <c r="G85" s="299"/>
    </row>
    <row r="86" s="269" customFormat="1" spans="3:7">
      <c r="C86" s="299"/>
      <c r="D86" s="299"/>
      <c r="E86" s="299"/>
      <c r="F86" s="299"/>
      <c r="G86" s="299"/>
    </row>
    <row r="87" s="269" customFormat="1" spans="3:7">
      <c r="C87" s="299"/>
      <c r="D87" s="299"/>
      <c r="E87" s="299"/>
      <c r="F87" s="299"/>
      <c r="G87" s="299"/>
    </row>
    <row r="88" s="269" customFormat="1" spans="3:7">
      <c r="C88" s="299"/>
      <c r="D88" s="299"/>
      <c r="E88" s="299"/>
      <c r="F88" s="299"/>
      <c r="G88" s="299"/>
    </row>
    <row r="89" s="269" customFormat="1" spans="3:7">
      <c r="C89" s="299"/>
      <c r="D89" s="299"/>
      <c r="E89" s="299"/>
      <c r="F89" s="299"/>
      <c r="G89" s="299"/>
    </row>
    <row r="90" s="269" customFormat="1" spans="3:7">
      <c r="C90" s="299"/>
      <c r="D90" s="299"/>
      <c r="E90" s="299"/>
      <c r="F90" s="299"/>
      <c r="G90" s="299"/>
    </row>
  </sheetData>
  <mergeCells count="13">
    <mergeCell ref="A2:N2"/>
    <mergeCell ref="A3:B3"/>
    <mergeCell ref="J3:N3"/>
    <mergeCell ref="A4:G4"/>
    <mergeCell ref="H4:N4"/>
    <mergeCell ref="D5:G5"/>
    <mergeCell ref="K5:N5"/>
    <mergeCell ref="A5:A6"/>
    <mergeCell ref="B5:B6"/>
    <mergeCell ref="C5:C6"/>
    <mergeCell ref="H5:H6"/>
    <mergeCell ref="I5:I6"/>
    <mergeCell ref="J5:J6"/>
  </mergeCells>
  <printOptions horizontalCentered="1"/>
  <pageMargins left="0.509027777777778" right="0.509027777777778" top="0.538888888888889" bottom="0.609027777777778" header="0.349305555555556" footer="0.379166666666667"/>
  <pageSetup paperSize="9" scale="90" orientation="landscape" horizontalDpi="600" vertic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0"/>
  <sheetViews>
    <sheetView workbookViewId="0">
      <selection activeCell="D16" sqref="D16"/>
    </sheetView>
  </sheetViews>
  <sheetFormatPr defaultColWidth="9" defaultRowHeight="14.25"/>
  <cols>
    <col min="1" max="1" width="3.5" style="53" customWidth="1"/>
    <col min="2" max="2" width="11.625" style="53" customWidth="1"/>
    <col min="3" max="3" width="26.25" style="53" customWidth="1"/>
    <col min="4" max="4" width="19.625" style="53" customWidth="1"/>
    <col min="5" max="5" width="32.625" style="53" customWidth="1"/>
    <col min="6" max="6" width="9.875" style="53" customWidth="1"/>
    <col min="7" max="7" width="9" style="53" customWidth="1"/>
    <col min="8" max="8" width="9.125" style="53" customWidth="1"/>
    <col min="9" max="9" width="20.25" style="53" customWidth="1"/>
    <col min="10" max="16384" width="9" style="53"/>
  </cols>
  <sheetData>
    <row r="1" spans="1:1">
      <c r="A1" s="53" t="s">
        <v>1663</v>
      </c>
    </row>
    <row r="2" ht="21" customHeight="1" spans="1:9">
      <c r="A2" s="218" t="s">
        <v>1664</v>
      </c>
      <c r="B2" s="218"/>
      <c r="C2" s="218"/>
      <c r="D2" s="218"/>
      <c r="E2" s="218"/>
      <c r="F2" s="218"/>
      <c r="G2" s="218"/>
      <c r="H2" s="218"/>
      <c r="I2" s="218"/>
    </row>
    <row r="3" ht="13.5" spans="1:9">
      <c r="A3" s="116" t="s">
        <v>2</v>
      </c>
      <c r="B3" s="116"/>
      <c r="C3" s="116"/>
      <c r="D3" s="219"/>
      <c r="E3" s="220"/>
      <c r="F3" s="118"/>
      <c r="G3" s="118"/>
      <c r="H3" s="118"/>
      <c r="I3" s="119" t="s">
        <v>3</v>
      </c>
    </row>
    <row r="4" ht="13.5" spans="1:9">
      <c r="A4" s="221" t="s">
        <v>1665</v>
      </c>
      <c r="B4" s="221"/>
      <c r="C4" s="222" t="s">
        <v>1666</v>
      </c>
      <c r="D4" s="222" t="s">
        <v>1667</v>
      </c>
      <c r="E4" s="223" t="s">
        <v>1668</v>
      </c>
      <c r="F4" s="224" t="s">
        <v>1669</v>
      </c>
      <c r="G4" s="224" t="s">
        <v>1670</v>
      </c>
      <c r="H4" s="224" t="s">
        <v>1671</v>
      </c>
      <c r="I4" s="221" t="s">
        <v>442</v>
      </c>
    </row>
    <row r="5" s="108" customFormat="1" ht="16" customHeight="1" spans="1:9">
      <c r="A5" s="221"/>
      <c r="B5" s="221"/>
      <c r="C5" s="225"/>
      <c r="D5" s="226" t="s">
        <v>1672</v>
      </c>
      <c r="E5" s="227"/>
      <c r="F5" s="228">
        <f>SUM(F6:F17)</f>
        <v>3588.86</v>
      </c>
      <c r="G5" s="228">
        <f>SUM(G7:G20)</f>
        <v>3588.855547</v>
      </c>
      <c r="H5" s="228">
        <f>SUM(F5-G5)</f>
        <v>0.00445300000001225</v>
      </c>
      <c r="I5" s="266"/>
    </row>
    <row r="6" s="108" customFormat="1" ht="21" customHeight="1" spans="1:9">
      <c r="A6" s="221"/>
      <c r="B6" s="229"/>
      <c r="C6" s="230" t="s">
        <v>1673</v>
      </c>
      <c r="D6" s="230"/>
      <c r="E6" s="230"/>
      <c r="F6" s="231">
        <v>3588.86</v>
      </c>
      <c r="G6" s="232"/>
      <c r="H6" s="232"/>
      <c r="I6" s="267"/>
    </row>
    <row r="7" s="108" customFormat="1" ht="32" customHeight="1" spans="1:9">
      <c r="A7" s="233">
        <v>1</v>
      </c>
      <c r="B7" s="234" t="s">
        <v>1674</v>
      </c>
      <c r="C7" s="235" t="s">
        <v>1675</v>
      </c>
      <c r="D7" s="236" t="s">
        <v>1676</v>
      </c>
      <c r="E7" s="237" t="s">
        <v>1677</v>
      </c>
      <c r="F7" s="228"/>
      <c r="G7" s="228">
        <v>10.71013</v>
      </c>
      <c r="H7" s="238"/>
      <c r="I7" s="268"/>
    </row>
    <row r="8" s="108" customFormat="1" ht="32" customHeight="1" spans="1:9">
      <c r="A8" s="233">
        <v>2</v>
      </c>
      <c r="B8" s="239"/>
      <c r="C8" s="240" t="s">
        <v>1678</v>
      </c>
      <c r="D8" s="241" t="s">
        <v>1679</v>
      </c>
      <c r="E8" s="242" t="s">
        <v>1680</v>
      </c>
      <c r="F8" s="228"/>
      <c r="G8" s="228">
        <v>500</v>
      </c>
      <c r="H8" s="238"/>
      <c r="I8" s="242" t="s">
        <v>1681</v>
      </c>
    </row>
    <row r="9" s="108" customFormat="1" ht="32" customHeight="1" spans="1:9">
      <c r="A9" s="233">
        <v>3</v>
      </c>
      <c r="B9" s="239"/>
      <c r="C9" s="240" t="s">
        <v>1678</v>
      </c>
      <c r="D9" s="241" t="s">
        <v>1682</v>
      </c>
      <c r="E9" s="242" t="s">
        <v>1683</v>
      </c>
      <c r="F9" s="228"/>
      <c r="G9" s="228">
        <v>100</v>
      </c>
      <c r="H9" s="238"/>
      <c r="I9" s="242" t="s">
        <v>1684</v>
      </c>
    </row>
    <row r="10" s="108" customFormat="1" ht="35" customHeight="1" spans="1:9">
      <c r="A10" s="233">
        <v>4</v>
      </c>
      <c r="B10" s="243" t="s">
        <v>1685</v>
      </c>
      <c r="C10" s="244" t="s">
        <v>1686</v>
      </c>
      <c r="D10" s="241" t="s">
        <v>1687</v>
      </c>
      <c r="E10" s="241" t="s">
        <v>1688</v>
      </c>
      <c r="F10" s="228"/>
      <c r="G10" s="228">
        <v>40.24</v>
      </c>
      <c r="H10" s="238"/>
      <c r="I10" s="242" t="s">
        <v>1689</v>
      </c>
    </row>
    <row r="11" s="108" customFormat="1" ht="32" customHeight="1" spans="1:10">
      <c r="A11" s="233">
        <v>5</v>
      </c>
      <c r="B11" s="245"/>
      <c r="C11" s="246" t="s">
        <v>1690</v>
      </c>
      <c r="D11" s="241" t="s">
        <v>1691</v>
      </c>
      <c r="E11" s="241" t="s">
        <v>1688</v>
      </c>
      <c r="F11" s="228"/>
      <c r="G11" s="228">
        <v>423.61</v>
      </c>
      <c r="H11" s="238"/>
      <c r="I11" s="242" t="s">
        <v>1692</v>
      </c>
      <c r="J11" s="108" t="s">
        <v>1693</v>
      </c>
    </row>
    <row r="12" s="108" customFormat="1" ht="30" customHeight="1" spans="1:9">
      <c r="A12" s="233">
        <v>6</v>
      </c>
      <c r="B12" s="245"/>
      <c r="C12" s="247" t="s">
        <v>1694</v>
      </c>
      <c r="D12" s="241" t="s">
        <v>1695</v>
      </c>
      <c r="E12" s="241" t="s">
        <v>1688</v>
      </c>
      <c r="F12" s="228"/>
      <c r="G12" s="228">
        <v>300</v>
      </c>
      <c r="H12" s="248"/>
      <c r="I12" s="242" t="s">
        <v>1696</v>
      </c>
    </row>
    <row r="13" s="108" customFormat="1" ht="30" customHeight="1" spans="1:9">
      <c r="A13" s="233">
        <v>7</v>
      </c>
      <c r="B13" s="245"/>
      <c r="C13" s="249" t="s">
        <v>1697</v>
      </c>
      <c r="D13" s="241">
        <v>502</v>
      </c>
      <c r="E13" s="241" t="s">
        <v>1698</v>
      </c>
      <c r="F13" s="228"/>
      <c r="G13" s="228">
        <v>100</v>
      </c>
      <c r="H13" s="248"/>
      <c r="I13" s="242" t="s">
        <v>1699</v>
      </c>
    </row>
    <row r="14" s="108" customFormat="1" ht="31" customHeight="1" spans="1:9">
      <c r="A14" s="233">
        <v>8</v>
      </c>
      <c r="B14" s="245"/>
      <c r="C14" s="249" t="s">
        <v>1700</v>
      </c>
      <c r="D14" s="241" t="s">
        <v>1701</v>
      </c>
      <c r="E14" s="241" t="s">
        <v>1702</v>
      </c>
      <c r="F14" s="250"/>
      <c r="G14" s="250">
        <v>824.592</v>
      </c>
      <c r="H14" s="248"/>
      <c r="I14" s="242" t="s">
        <v>1703</v>
      </c>
    </row>
    <row r="15" s="108" customFormat="1" ht="24" customHeight="1" spans="1:9">
      <c r="A15" s="233">
        <v>9</v>
      </c>
      <c r="B15" s="251" t="s">
        <v>1704</v>
      </c>
      <c r="C15" s="252" t="s">
        <v>1705</v>
      </c>
      <c r="D15" s="241" t="s">
        <v>1676</v>
      </c>
      <c r="E15" s="241" t="s">
        <v>1706</v>
      </c>
      <c r="F15" s="228"/>
      <c r="G15" s="228">
        <v>50.443417</v>
      </c>
      <c r="H15" s="253"/>
      <c r="I15" s="242"/>
    </row>
    <row r="16" s="108" customFormat="1" ht="37" customHeight="1" spans="1:9">
      <c r="A16" s="233">
        <v>10</v>
      </c>
      <c r="B16" s="243" t="s">
        <v>1707</v>
      </c>
      <c r="C16" s="254" t="s">
        <v>1708</v>
      </c>
      <c r="D16" s="255"/>
      <c r="E16" s="254" t="s">
        <v>1709</v>
      </c>
      <c r="F16" s="256"/>
      <c r="G16" s="257">
        <v>300</v>
      </c>
      <c r="H16" s="253"/>
      <c r="I16" s="242"/>
    </row>
    <row r="17" s="108" customFormat="1" ht="24" customHeight="1" spans="1:9">
      <c r="A17" s="233">
        <v>11</v>
      </c>
      <c r="B17" s="245"/>
      <c r="C17" s="254" t="s">
        <v>1708</v>
      </c>
      <c r="D17" s="255"/>
      <c r="E17" s="254" t="s">
        <v>1710</v>
      </c>
      <c r="F17" s="256"/>
      <c r="G17" s="257">
        <v>200</v>
      </c>
      <c r="H17" s="253"/>
      <c r="I17" s="242"/>
    </row>
    <row r="18" ht="31" customHeight="1" spans="1:9">
      <c r="A18" s="258">
        <v>12</v>
      </c>
      <c r="B18" s="245"/>
      <c r="C18" s="259" t="s">
        <v>1708</v>
      </c>
      <c r="D18" s="260"/>
      <c r="E18" s="259" t="s">
        <v>1711</v>
      </c>
      <c r="F18" s="261"/>
      <c r="G18" s="262">
        <v>230</v>
      </c>
      <c r="H18" s="261"/>
      <c r="I18" s="242"/>
    </row>
    <row r="19" ht="27" customHeight="1" spans="1:9">
      <c r="A19" s="258">
        <v>13</v>
      </c>
      <c r="B19" s="263" t="s">
        <v>1712</v>
      </c>
      <c r="C19" s="264" t="s">
        <v>1713</v>
      </c>
      <c r="D19" s="264"/>
      <c r="E19" s="264" t="s">
        <v>1714</v>
      </c>
      <c r="F19" s="264"/>
      <c r="G19" s="264">
        <v>165.25</v>
      </c>
      <c r="H19" s="264"/>
      <c r="I19" s="242" t="s">
        <v>1715</v>
      </c>
    </row>
    <row r="20" ht="21" customHeight="1" spans="1:9">
      <c r="A20" s="258">
        <v>14</v>
      </c>
      <c r="B20" s="263" t="s">
        <v>1716</v>
      </c>
      <c r="C20" s="264" t="s">
        <v>1717</v>
      </c>
      <c r="D20" s="264"/>
      <c r="E20" s="264" t="s">
        <v>1718</v>
      </c>
      <c r="F20" s="264"/>
      <c r="G20" s="265">
        <v>344.01</v>
      </c>
      <c r="H20" s="264"/>
      <c r="I20" s="267"/>
    </row>
  </sheetData>
  <mergeCells count="7">
    <mergeCell ref="A2:I2"/>
    <mergeCell ref="A3:C3"/>
    <mergeCell ref="D5:E5"/>
    <mergeCell ref="C6:E6"/>
    <mergeCell ref="B7:B9"/>
    <mergeCell ref="B10:B14"/>
    <mergeCell ref="B16:B18"/>
  </mergeCells>
  <printOptions horizontalCentered="1"/>
  <pageMargins left="0.751388888888889" right="0.751388888888889" top="1" bottom="1" header="0.507638888888889" footer="0.507638888888889"/>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7"/>
  <sheetViews>
    <sheetView workbookViewId="0">
      <selection activeCell="D23" sqref="D23"/>
    </sheetView>
  </sheetViews>
  <sheetFormatPr defaultColWidth="9" defaultRowHeight="14.25"/>
  <cols>
    <col min="1" max="1" width="5.25" style="167" customWidth="1"/>
    <col min="2" max="2" width="30.75" style="168" customWidth="1"/>
    <col min="3" max="3" width="44.125" style="169" customWidth="1"/>
    <col min="4" max="4" width="13.75" style="170" customWidth="1"/>
    <col min="5" max="5" width="29.625" style="166" customWidth="1"/>
    <col min="6" max="16384" width="9" style="166"/>
  </cols>
  <sheetData>
    <row r="1" s="166" customFormat="1" spans="1:4">
      <c r="A1" s="171" t="s">
        <v>1719</v>
      </c>
      <c r="B1" s="171"/>
      <c r="C1" s="169"/>
      <c r="D1" s="170"/>
    </row>
    <row r="2" s="166" customFormat="1" ht="22.5" spans="1:5">
      <c r="A2" s="114" t="s">
        <v>1720</v>
      </c>
      <c r="B2" s="114"/>
      <c r="C2" s="114"/>
      <c r="D2" s="114"/>
      <c r="E2" s="114"/>
    </row>
    <row r="3" s="166" customFormat="1" spans="1:5">
      <c r="A3" s="172" t="s">
        <v>2</v>
      </c>
      <c r="B3" s="172"/>
      <c r="C3" s="173"/>
      <c r="D3" s="174"/>
      <c r="E3" s="175" t="s">
        <v>3</v>
      </c>
    </row>
    <row r="4" s="166" customFormat="1" ht="25.5" customHeight="1" spans="1:5">
      <c r="A4" s="176" t="s">
        <v>1665</v>
      </c>
      <c r="B4" s="177" t="s">
        <v>1721</v>
      </c>
      <c r="C4" s="178" t="s">
        <v>1668</v>
      </c>
      <c r="D4" s="179" t="s">
        <v>1722</v>
      </c>
      <c r="E4" s="176" t="s">
        <v>442</v>
      </c>
    </row>
    <row r="5" s="166" customFormat="1" ht="25.5" customHeight="1" spans="1:5">
      <c r="A5" s="176">
        <v>1</v>
      </c>
      <c r="B5" s="180" t="s">
        <v>1723</v>
      </c>
      <c r="C5" s="181"/>
      <c r="D5" s="182">
        <f>SUM(D6+D11)</f>
        <v>42266</v>
      </c>
      <c r="E5" s="176"/>
    </row>
    <row r="6" s="166" customFormat="1" ht="20" customHeight="1" spans="1:5">
      <c r="A6" s="176">
        <v>2</v>
      </c>
      <c r="B6" s="183"/>
      <c r="C6" s="184" t="s">
        <v>1724</v>
      </c>
      <c r="D6" s="185">
        <f>SUM(D7:D10)</f>
        <v>25995</v>
      </c>
      <c r="E6" s="186"/>
    </row>
    <row r="7" s="166" customFormat="1" ht="20" customHeight="1" spans="1:5">
      <c r="A7" s="176">
        <v>3</v>
      </c>
      <c r="B7" s="183"/>
      <c r="C7" s="187" t="s">
        <v>1725</v>
      </c>
      <c r="D7" s="185">
        <v>4800</v>
      </c>
      <c r="E7" s="186"/>
    </row>
    <row r="8" s="166" customFormat="1" spans="1:5">
      <c r="A8" s="176">
        <v>4</v>
      </c>
      <c r="B8" s="188"/>
      <c r="C8" s="189" t="s">
        <v>1726</v>
      </c>
      <c r="D8" s="185">
        <v>10000</v>
      </c>
      <c r="E8" s="186"/>
    </row>
    <row r="9" s="166" customFormat="1" spans="1:5">
      <c r="A9" s="176">
        <v>5</v>
      </c>
      <c r="B9" s="188"/>
      <c r="C9" s="189" t="s">
        <v>1727</v>
      </c>
      <c r="D9" s="185">
        <v>11427</v>
      </c>
      <c r="E9" s="186"/>
    </row>
    <row r="10" s="166" customFormat="1" spans="1:5">
      <c r="A10" s="176">
        <v>6</v>
      </c>
      <c r="B10" s="188"/>
      <c r="C10" s="189" t="s">
        <v>1728</v>
      </c>
      <c r="D10" s="185">
        <v>-232</v>
      </c>
      <c r="E10" s="186"/>
    </row>
    <row r="11" s="166" customFormat="1" spans="1:5">
      <c r="A11" s="176">
        <v>7</v>
      </c>
      <c r="B11" s="183"/>
      <c r="C11" s="184" t="s">
        <v>1729</v>
      </c>
      <c r="D11" s="185">
        <f>SUM(D12:D13)</f>
        <v>16271</v>
      </c>
      <c r="E11" s="186"/>
    </row>
    <row r="12" s="166" customFormat="1" spans="1:5">
      <c r="A12" s="176">
        <v>8</v>
      </c>
      <c r="B12" s="183"/>
      <c r="C12" s="190" t="s">
        <v>1730</v>
      </c>
      <c r="D12" s="185">
        <v>7021</v>
      </c>
      <c r="E12" s="186"/>
    </row>
    <row r="13" s="166" customFormat="1" spans="1:5">
      <c r="A13" s="176">
        <v>9</v>
      </c>
      <c r="B13" s="189"/>
      <c r="C13" s="191" t="s">
        <v>90</v>
      </c>
      <c r="D13" s="185">
        <v>9250</v>
      </c>
      <c r="E13" s="186"/>
    </row>
    <row r="14" s="166" customFormat="1" ht="18.75" customHeight="1" spans="1:5">
      <c r="A14" s="176">
        <v>10</v>
      </c>
      <c r="B14" s="192"/>
      <c r="C14" s="193"/>
      <c r="D14" s="185"/>
      <c r="E14" s="186"/>
    </row>
    <row r="15" s="166" customFormat="1" ht="18.75" customHeight="1" spans="1:5">
      <c r="A15" s="176">
        <v>11</v>
      </c>
      <c r="B15" s="194" t="s">
        <v>1731</v>
      </c>
      <c r="C15" s="195"/>
      <c r="D15" s="196">
        <f>SUM(D16+D24+D17)</f>
        <v>68350</v>
      </c>
      <c r="E15" s="186"/>
    </row>
    <row r="16" s="166" customFormat="1" ht="18.75" customHeight="1" spans="1:5">
      <c r="A16" s="176">
        <v>12</v>
      </c>
      <c r="B16" s="197"/>
      <c r="C16" s="198" t="s">
        <v>1732</v>
      </c>
      <c r="D16" s="185">
        <v>55700</v>
      </c>
      <c r="E16" s="199"/>
    </row>
    <row r="17" s="166" customFormat="1" ht="27" customHeight="1" spans="1:5">
      <c r="A17" s="176">
        <v>13</v>
      </c>
      <c r="B17" s="194"/>
      <c r="C17" s="200" t="s">
        <v>1733</v>
      </c>
      <c r="D17" s="201">
        <f>SUM(D18:D22)</f>
        <v>12299</v>
      </c>
      <c r="E17" s="202"/>
    </row>
    <row r="18" s="166" customFormat="1" ht="20" customHeight="1" spans="1:5">
      <c r="A18" s="176">
        <v>14</v>
      </c>
      <c r="B18" s="203"/>
      <c r="C18" s="204" t="s">
        <v>440</v>
      </c>
      <c r="D18" s="201">
        <v>1582</v>
      </c>
      <c r="E18" s="205"/>
    </row>
    <row r="19" s="166" customFormat="1" spans="1:5">
      <c r="A19" s="176">
        <v>15</v>
      </c>
      <c r="B19" s="189"/>
      <c r="C19" s="206" t="s">
        <v>1734</v>
      </c>
      <c r="D19" s="201">
        <v>10717</v>
      </c>
      <c r="E19" s="207"/>
    </row>
    <row r="20" s="166" customFormat="1" spans="1:5">
      <c r="A20" s="176">
        <v>16</v>
      </c>
      <c r="B20" s="203"/>
      <c r="C20" s="207"/>
      <c r="D20" s="197"/>
      <c r="E20" s="207"/>
    </row>
    <row r="21" s="166" customFormat="1" spans="1:5">
      <c r="A21" s="176">
        <v>17</v>
      </c>
      <c r="B21" s="189"/>
      <c r="C21" s="208"/>
      <c r="D21" s="197"/>
      <c r="E21" s="183"/>
    </row>
    <row r="22" s="166" customFormat="1" spans="1:5">
      <c r="A22" s="176">
        <v>18</v>
      </c>
      <c r="B22" s="189"/>
      <c r="C22" s="208"/>
      <c r="D22" s="197"/>
      <c r="E22" s="183"/>
    </row>
    <row r="23" s="166" customFormat="1" spans="1:5">
      <c r="A23" s="176">
        <v>19</v>
      </c>
      <c r="B23" s="189"/>
      <c r="C23" s="208"/>
      <c r="D23" s="197"/>
      <c r="E23" s="183"/>
    </row>
    <row r="24" s="166" customFormat="1" spans="1:9">
      <c r="A24" s="176">
        <v>20</v>
      </c>
      <c r="B24" s="209"/>
      <c r="C24" s="210" t="s">
        <v>1735</v>
      </c>
      <c r="D24" s="211">
        <v>351</v>
      </c>
      <c r="E24" s="212" t="s">
        <v>1736</v>
      </c>
      <c r="F24" s="213"/>
      <c r="G24" s="213"/>
      <c r="H24" s="213"/>
      <c r="I24" s="213"/>
    </row>
    <row r="25" s="166" customFormat="1" spans="1:5">
      <c r="A25" s="176">
        <v>21</v>
      </c>
      <c r="B25" s="189"/>
      <c r="C25" s="214"/>
      <c r="D25" s="197"/>
      <c r="E25" s="183"/>
    </row>
    <row r="26" s="166" customFormat="1" spans="1:5">
      <c r="A26" s="176">
        <v>22</v>
      </c>
      <c r="B26" s="215"/>
      <c r="C26" s="197"/>
      <c r="D26" s="216"/>
      <c r="E26" s="186"/>
    </row>
    <row r="27" s="166" customFormat="1" ht="19" customHeight="1" spans="1:5">
      <c r="A27" s="176">
        <v>23</v>
      </c>
      <c r="B27" s="177" t="s">
        <v>1737</v>
      </c>
      <c r="C27" s="178"/>
      <c r="D27" s="217">
        <f>SUM(D5-D15)</f>
        <v>-26084</v>
      </c>
      <c r="E27" s="186"/>
    </row>
  </sheetData>
  <mergeCells count="5">
    <mergeCell ref="A1:B1"/>
    <mergeCell ref="A2:E2"/>
    <mergeCell ref="A3:B3"/>
    <mergeCell ref="B5:C5"/>
    <mergeCell ref="B15:C15"/>
  </mergeCells>
  <printOptions horizontalCentered="1"/>
  <pageMargins left="0.751388888888889" right="0.751388888888889" top="1" bottom="1" header="0.511805555555556" footer="0.511805555555556"/>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63"/>
  <sheetViews>
    <sheetView workbookViewId="0">
      <selection activeCell="H56" sqref="H56"/>
    </sheetView>
  </sheetViews>
  <sheetFormatPr defaultColWidth="9" defaultRowHeight="14.25" outlineLevelCol="4"/>
  <cols>
    <col min="1" max="1" width="5.875" style="110" customWidth="1"/>
    <col min="2" max="2" width="43.75" style="110" customWidth="1"/>
    <col min="3" max="3" width="27.875" style="111" customWidth="1"/>
    <col min="4" max="4" width="13.75" style="112" customWidth="1"/>
    <col min="5" max="5" width="77" style="108" customWidth="1"/>
    <col min="6" max="254" width="9" style="108"/>
    <col min="255" max="16384" width="9" style="113"/>
  </cols>
  <sheetData>
    <row r="1" s="108" customFormat="1" ht="12" spans="1:4">
      <c r="A1" s="110" t="s">
        <v>1738</v>
      </c>
      <c r="B1" s="110"/>
      <c r="C1" s="111"/>
      <c r="D1" s="112"/>
    </row>
    <row r="2" s="108" customFormat="1" ht="22.5" spans="1:5">
      <c r="A2" s="114" t="s">
        <v>1739</v>
      </c>
      <c r="B2" s="114"/>
      <c r="C2" s="115"/>
      <c r="D2" s="114"/>
      <c r="E2" s="114"/>
    </row>
    <row r="3" s="108" customFormat="1" ht="13.5" spans="1:5">
      <c r="A3" s="116" t="s">
        <v>2</v>
      </c>
      <c r="B3" s="116"/>
      <c r="C3" s="117"/>
      <c r="D3" s="118"/>
      <c r="E3" s="119" t="s">
        <v>3</v>
      </c>
    </row>
    <row r="4" s="108" customFormat="1" ht="25.5" customHeight="1" spans="1:5">
      <c r="A4" s="120" t="s">
        <v>1665</v>
      </c>
      <c r="B4" s="120" t="s">
        <v>1740</v>
      </c>
      <c r="C4" s="121" t="s">
        <v>1741</v>
      </c>
      <c r="D4" s="122" t="s">
        <v>1722</v>
      </c>
      <c r="E4" s="123" t="s">
        <v>1668</v>
      </c>
    </row>
    <row r="5" s="108" customFormat="1" ht="25.5" customHeight="1" spans="1:5">
      <c r="A5" s="124" t="s">
        <v>1742</v>
      </c>
      <c r="B5" s="125"/>
      <c r="C5" s="125"/>
      <c r="D5" s="126">
        <f>SUM(D6,D47)</f>
        <v>3696.522106</v>
      </c>
      <c r="E5" s="120"/>
    </row>
    <row r="6" s="108" customFormat="1" ht="25.5" customHeight="1" spans="1:5">
      <c r="A6" s="127" t="s">
        <v>1743</v>
      </c>
      <c r="B6" s="128"/>
      <c r="C6" s="129"/>
      <c r="D6" s="126">
        <f>SUM(D7:D46)</f>
        <v>-7020.875584</v>
      </c>
      <c r="E6" s="130"/>
    </row>
    <row r="7" s="108" customFormat="1" ht="30" customHeight="1" spans="1:5">
      <c r="A7" s="131">
        <v>1</v>
      </c>
      <c r="B7" s="132" t="s">
        <v>1744</v>
      </c>
      <c r="C7" s="133" t="s">
        <v>1745</v>
      </c>
      <c r="D7" s="134">
        <v>-7.61085</v>
      </c>
      <c r="E7" s="135" t="s">
        <v>1746</v>
      </c>
    </row>
    <row r="8" s="108" customFormat="1" ht="30" customHeight="1" spans="1:5">
      <c r="A8" s="131">
        <v>2</v>
      </c>
      <c r="B8" s="136"/>
      <c r="C8" s="133" t="s">
        <v>1747</v>
      </c>
      <c r="D8" s="134">
        <v>-310</v>
      </c>
      <c r="E8" s="135" t="s">
        <v>1748</v>
      </c>
    </row>
    <row r="9" s="108" customFormat="1" ht="30" customHeight="1" spans="1:5">
      <c r="A9" s="131">
        <v>3</v>
      </c>
      <c r="B9" s="136"/>
      <c r="C9" s="133" t="s">
        <v>1747</v>
      </c>
      <c r="D9" s="134">
        <v>-280</v>
      </c>
      <c r="E9" s="135" t="s">
        <v>1749</v>
      </c>
    </row>
    <row r="10" s="108" customFormat="1" ht="30" customHeight="1" spans="1:5">
      <c r="A10" s="131"/>
      <c r="B10" s="136"/>
      <c r="C10" s="137" t="s">
        <v>1750</v>
      </c>
      <c r="D10" s="138">
        <v>-978.380447</v>
      </c>
      <c r="E10" s="139" t="s">
        <v>1751</v>
      </c>
    </row>
    <row r="11" s="108" customFormat="1" ht="30" customHeight="1" spans="1:5">
      <c r="A11" s="131">
        <v>4</v>
      </c>
      <c r="B11" s="132" t="s">
        <v>1752</v>
      </c>
      <c r="C11" s="133" t="s">
        <v>1753</v>
      </c>
      <c r="D11" s="134">
        <v>-44.82</v>
      </c>
      <c r="E11" s="133" t="s">
        <v>1754</v>
      </c>
    </row>
    <row r="12" s="108" customFormat="1" ht="30" customHeight="1" spans="1:5">
      <c r="A12" s="131">
        <v>5</v>
      </c>
      <c r="B12" s="136"/>
      <c r="C12" s="133" t="s">
        <v>1753</v>
      </c>
      <c r="D12" s="134">
        <v>-117.57</v>
      </c>
      <c r="E12" s="133" t="s">
        <v>1754</v>
      </c>
    </row>
    <row r="13" s="108" customFormat="1" ht="30" customHeight="1" spans="1:5">
      <c r="A13" s="131">
        <v>6</v>
      </c>
      <c r="B13" s="136"/>
      <c r="C13" s="133" t="s">
        <v>1755</v>
      </c>
      <c r="D13" s="134">
        <v>-2000</v>
      </c>
      <c r="E13" s="140" t="s">
        <v>1756</v>
      </c>
    </row>
    <row r="14" s="108" customFormat="1" ht="30" customHeight="1" spans="1:5">
      <c r="A14" s="131">
        <v>7</v>
      </c>
      <c r="B14" s="136"/>
      <c r="C14" s="133" t="s">
        <v>1757</v>
      </c>
      <c r="D14" s="134">
        <v>-40</v>
      </c>
      <c r="E14" s="140" t="s">
        <v>1758</v>
      </c>
    </row>
    <row r="15" s="108" customFormat="1" ht="30" customHeight="1" spans="1:5">
      <c r="A15" s="131">
        <v>8</v>
      </c>
      <c r="B15" s="136"/>
      <c r="C15" s="133" t="s">
        <v>1759</v>
      </c>
      <c r="D15" s="134">
        <v>-4.57</v>
      </c>
      <c r="E15" s="140" t="s">
        <v>1760</v>
      </c>
    </row>
    <row r="16" s="108" customFormat="1" ht="30" customHeight="1" spans="1:5">
      <c r="A16" s="131">
        <v>9</v>
      </c>
      <c r="B16" s="136"/>
      <c r="C16" s="133" t="s">
        <v>1759</v>
      </c>
      <c r="D16" s="134">
        <v>-4.57</v>
      </c>
      <c r="E16" s="140" t="s">
        <v>1760</v>
      </c>
    </row>
    <row r="17" s="108" customFormat="1" ht="30" customHeight="1" spans="1:5">
      <c r="A17" s="131">
        <v>10</v>
      </c>
      <c r="B17" s="136"/>
      <c r="C17" s="133" t="s">
        <v>1761</v>
      </c>
      <c r="D17" s="134">
        <v>-30</v>
      </c>
      <c r="E17" s="140" t="s">
        <v>1762</v>
      </c>
    </row>
    <row r="18" s="108" customFormat="1" ht="30" customHeight="1" spans="1:5">
      <c r="A18" s="131">
        <v>11</v>
      </c>
      <c r="B18" s="136"/>
      <c r="C18" s="133" t="s">
        <v>1763</v>
      </c>
      <c r="D18" s="134">
        <v>-20</v>
      </c>
      <c r="E18" s="140" t="s">
        <v>1764</v>
      </c>
    </row>
    <row r="19" s="108" customFormat="1" ht="30" customHeight="1" spans="1:5">
      <c r="A19" s="131">
        <v>12</v>
      </c>
      <c r="B19" s="136"/>
      <c r="C19" s="133" t="s">
        <v>1765</v>
      </c>
      <c r="D19" s="134">
        <v>-4.6436</v>
      </c>
      <c r="E19" s="140" t="s">
        <v>1656</v>
      </c>
    </row>
    <row r="20" s="108" customFormat="1" ht="30" customHeight="1" spans="1:5">
      <c r="A20" s="131">
        <v>13</v>
      </c>
      <c r="B20" s="141"/>
      <c r="C20" s="133" t="s">
        <v>1755</v>
      </c>
      <c r="D20" s="134">
        <v>-2018</v>
      </c>
      <c r="E20" s="140" t="s">
        <v>1766</v>
      </c>
    </row>
    <row r="21" s="108" customFormat="1" ht="30" customHeight="1" spans="1:5">
      <c r="A21" s="131">
        <v>14</v>
      </c>
      <c r="B21" s="142" t="s">
        <v>1767</v>
      </c>
      <c r="C21" s="133" t="s">
        <v>1768</v>
      </c>
      <c r="D21" s="134">
        <v>-8</v>
      </c>
      <c r="E21" s="140" t="s">
        <v>1769</v>
      </c>
    </row>
    <row r="22" s="108" customFormat="1" ht="30" customHeight="1" spans="1:5">
      <c r="A22" s="131">
        <v>15</v>
      </c>
      <c r="B22" s="142"/>
      <c r="C22" s="133" t="s">
        <v>1768</v>
      </c>
      <c r="D22" s="134">
        <v>-4</v>
      </c>
      <c r="E22" s="140" t="s">
        <v>1770</v>
      </c>
    </row>
    <row r="23" s="108" customFormat="1" ht="30" customHeight="1" spans="1:5">
      <c r="A23" s="131">
        <v>16</v>
      </c>
      <c r="B23" s="142"/>
      <c r="C23" s="133" t="s">
        <v>1771</v>
      </c>
      <c r="D23" s="134">
        <v>-17.8125</v>
      </c>
      <c r="E23" s="140" t="s">
        <v>1772</v>
      </c>
    </row>
    <row r="24" s="108" customFormat="1" ht="30" customHeight="1" spans="1:5">
      <c r="A24" s="131">
        <v>17</v>
      </c>
      <c r="B24" s="142" t="s">
        <v>1773</v>
      </c>
      <c r="C24" s="143" t="s">
        <v>1774</v>
      </c>
      <c r="D24" s="134">
        <v>-40.586219</v>
      </c>
      <c r="E24" s="140" t="s">
        <v>1775</v>
      </c>
    </row>
    <row r="25" s="108" customFormat="1" ht="30" customHeight="1" spans="1:5">
      <c r="A25" s="131">
        <v>18</v>
      </c>
      <c r="B25" s="142"/>
      <c r="C25" s="143" t="s">
        <v>1776</v>
      </c>
      <c r="D25" s="134">
        <v>-6.193</v>
      </c>
      <c r="E25" s="144" t="s">
        <v>1777</v>
      </c>
    </row>
    <row r="26" s="108" customFormat="1" ht="30" customHeight="1" spans="1:5">
      <c r="A26" s="131">
        <v>19</v>
      </c>
      <c r="B26" s="142"/>
      <c r="C26" s="143" t="s">
        <v>1776</v>
      </c>
      <c r="D26" s="134">
        <v>-12.8044</v>
      </c>
      <c r="E26" s="145" t="s">
        <v>1778</v>
      </c>
    </row>
    <row r="27" s="108" customFormat="1" ht="30" customHeight="1" spans="1:5">
      <c r="A27" s="131">
        <v>20</v>
      </c>
      <c r="B27" s="142"/>
      <c r="C27" s="143" t="s">
        <v>1776</v>
      </c>
      <c r="D27" s="134">
        <v>-23.489</v>
      </c>
      <c r="E27" s="145" t="s">
        <v>1779</v>
      </c>
    </row>
    <row r="28" s="108" customFormat="1" ht="30" customHeight="1" spans="1:5">
      <c r="A28" s="131">
        <v>21</v>
      </c>
      <c r="B28" s="142"/>
      <c r="C28" s="143" t="s">
        <v>1776</v>
      </c>
      <c r="D28" s="134">
        <v>-23.8765</v>
      </c>
      <c r="E28" s="145" t="s">
        <v>1778</v>
      </c>
    </row>
    <row r="29" s="108" customFormat="1" ht="30" customHeight="1" spans="1:5">
      <c r="A29" s="131">
        <v>22</v>
      </c>
      <c r="B29" s="142"/>
      <c r="C29" s="143" t="s">
        <v>1776</v>
      </c>
      <c r="D29" s="134">
        <v>-24.1621</v>
      </c>
      <c r="E29" s="145" t="s">
        <v>1780</v>
      </c>
    </row>
    <row r="30" s="108" customFormat="1" ht="30" customHeight="1" spans="1:5">
      <c r="A30" s="131">
        <v>23</v>
      </c>
      <c r="B30" s="142"/>
      <c r="C30" s="143" t="s">
        <v>1776</v>
      </c>
      <c r="D30" s="134">
        <v>-95.366225</v>
      </c>
      <c r="E30" s="145" t="s">
        <v>1781</v>
      </c>
    </row>
    <row r="31" s="108" customFormat="1" ht="30" customHeight="1" spans="1:5">
      <c r="A31" s="131">
        <v>24</v>
      </c>
      <c r="B31" s="142"/>
      <c r="C31" s="143" t="s">
        <v>1776</v>
      </c>
      <c r="D31" s="134">
        <v>-37.58265</v>
      </c>
      <c r="E31" s="145" t="s">
        <v>1782</v>
      </c>
    </row>
    <row r="32" s="108" customFormat="1" ht="30" customHeight="1" spans="1:5">
      <c r="A32" s="131">
        <v>25</v>
      </c>
      <c r="B32" s="142"/>
      <c r="C32" s="143" t="s">
        <v>1776</v>
      </c>
      <c r="D32" s="134">
        <v>-13.775</v>
      </c>
      <c r="E32" s="145" t="s">
        <v>1783</v>
      </c>
    </row>
    <row r="33" s="108" customFormat="1" ht="30" customHeight="1" spans="1:5">
      <c r="A33" s="131">
        <v>26</v>
      </c>
      <c r="B33" s="142"/>
      <c r="C33" s="143" t="s">
        <v>1784</v>
      </c>
      <c r="D33" s="134">
        <v>-2.279927</v>
      </c>
      <c r="E33" s="145" t="s">
        <v>1778</v>
      </c>
    </row>
    <row r="34" s="108" customFormat="1" ht="30" customHeight="1" spans="1:5">
      <c r="A34" s="131">
        <v>27</v>
      </c>
      <c r="B34" s="142"/>
      <c r="C34" s="143" t="s">
        <v>1784</v>
      </c>
      <c r="D34" s="134">
        <v>-15.680957</v>
      </c>
      <c r="E34" s="145" t="s">
        <v>1785</v>
      </c>
    </row>
    <row r="35" s="108" customFormat="1" ht="30" customHeight="1" spans="1:5">
      <c r="A35" s="131">
        <v>28</v>
      </c>
      <c r="B35" s="142"/>
      <c r="C35" s="143" t="s">
        <v>1784</v>
      </c>
      <c r="D35" s="134">
        <v>-0.318294</v>
      </c>
      <c r="E35" s="145" t="s">
        <v>1786</v>
      </c>
    </row>
    <row r="36" s="108" customFormat="1" ht="30" customHeight="1" spans="1:5">
      <c r="A36" s="131">
        <v>29</v>
      </c>
      <c r="B36" s="142"/>
      <c r="C36" s="143" t="s">
        <v>1784</v>
      </c>
      <c r="D36" s="134">
        <v>-5.044225</v>
      </c>
      <c r="E36" s="145" t="s">
        <v>1778</v>
      </c>
    </row>
    <row r="37" s="108" customFormat="1" ht="30" customHeight="1" spans="1:5">
      <c r="A37" s="131">
        <v>30</v>
      </c>
      <c r="B37" s="142"/>
      <c r="C37" s="143" t="s">
        <v>1784</v>
      </c>
      <c r="D37" s="134">
        <v>-0.323558</v>
      </c>
      <c r="E37" s="145" t="s">
        <v>1787</v>
      </c>
    </row>
    <row r="38" s="108" customFormat="1" ht="30" customHeight="1" spans="1:5">
      <c r="A38" s="131">
        <v>31</v>
      </c>
      <c r="B38" s="142"/>
      <c r="C38" s="143" t="s">
        <v>1784</v>
      </c>
      <c r="D38" s="134">
        <v>-4.12347</v>
      </c>
      <c r="E38" s="143" t="s">
        <v>1788</v>
      </c>
    </row>
    <row r="39" s="108" customFormat="1" ht="30" customHeight="1" spans="1:5">
      <c r="A39" s="131">
        <v>32</v>
      </c>
      <c r="B39" s="142"/>
      <c r="C39" s="143" t="s">
        <v>1789</v>
      </c>
      <c r="D39" s="134">
        <v>-5.053455</v>
      </c>
      <c r="E39" s="145" t="s">
        <v>1785</v>
      </c>
    </row>
    <row r="40" s="108" customFormat="1" ht="30" customHeight="1" spans="1:5">
      <c r="A40" s="131">
        <v>33</v>
      </c>
      <c r="B40" s="142"/>
      <c r="C40" s="143" t="s">
        <v>1789</v>
      </c>
      <c r="D40" s="134">
        <v>-0.357378</v>
      </c>
      <c r="E40" s="145" t="s">
        <v>1778</v>
      </c>
    </row>
    <row r="41" s="108" customFormat="1" ht="30" customHeight="1" spans="1:5">
      <c r="A41" s="131">
        <v>34</v>
      </c>
      <c r="B41" s="142"/>
      <c r="C41" s="143" t="s">
        <v>1789</v>
      </c>
      <c r="D41" s="134">
        <v>-0.68</v>
      </c>
      <c r="E41" s="145" t="s">
        <v>1790</v>
      </c>
    </row>
    <row r="42" s="108" customFormat="1" ht="30" customHeight="1" spans="1:5">
      <c r="A42" s="131">
        <v>35</v>
      </c>
      <c r="B42" s="142"/>
      <c r="C42" s="143" t="s">
        <v>1789</v>
      </c>
      <c r="D42" s="134">
        <v>-0.143862</v>
      </c>
      <c r="E42" s="145" t="s">
        <v>1790</v>
      </c>
    </row>
    <row r="43" s="108" customFormat="1" ht="30" customHeight="1" spans="1:5">
      <c r="A43" s="131">
        <v>36</v>
      </c>
      <c r="B43" s="142"/>
      <c r="C43" s="143" t="s">
        <v>1791</v>
      </c>
      <c r="D43" s="134">
        <v>-3.407682</v>
      </c>
      <c r="E43" s="145" t="s">
        <v>1792</v>
      </c>
    </row>
    <row r="44" s="108" customFormat="1" ht="30" customHeight="1" spans="1:5">
      <c r="A44" s="131">
        <v>37</v>
      </c>
      <c r="B44" s="142"/>
      <c r="C44" s="143" t="s">
        <v>1791</v>
      </c>
      <c r="D44" s="134">
        <v>-0.712745</v>
      </c>
      <c r="E44" s="145" t="s">
        <v>1793</v>
      </c>
    </row>
    <row r="45" s="108" customFormat="1" ht="30" customHeight="1" spans="1:5">
      <c r="A45" s="131">
        <v>38</v>
      </c>
      <c r="B45" s="142"/>
      <c r="C45" s="143" t="s">
        <v>1794</v>
      </c>
      <c r="D45" s="134">
        <v>-97.5</v>
      </c>
      <c r="E45" s="145" t="s">
        <v>1795</v>
      </c>
    </row>
    <row r="46" s="108" customFormat="1" ht="30" customHeight="1" spans="1:5">
      <c r="A46" s="131">
        <v>39</v>
      </c>
      <c r="B46" s="142"/>
      <c r="C46" s="143" t="s">
        <v>1796</v>
      </c>
      <c r="D46" s="134">
        <v>-717.43754</v>
      </c>
      <c r="E46" s="145" t="s">
        <v>1797</v>
      </c>
    </row>
    <row r="47" s="108" customFormat="1" ht="24" customHeight="1" spans="1:5">
      <c r="A47" s="131">
        <v>41</v>
      </c>
      <c r="B47" s="146" t="s">
        <v>445</v>
      </c>
      <c r="C47" s="147"/>
      <c r="D47" s="148">
        <f>SUM(D48,D52,D240,D259,D276,D295,D342,D347)</f>
        <v>10717.39769</v>
      </c>
      <c r="E47" s="149"/>
    </row>
    <row r="48" s="108" customFormat="1" ht="26" customHeight="1" spans="1:5">
      <c r="A48" s="131">
        <v>42</v>
      </c>
      <c r="B48" s="150" t="s">
        <v>1685</v>
      </c>
      <c r="C48" s="147"/>
      <c r="D48" s="148">
        <f>SUM(D49,)</f>
        <v>63.6</v>
      </c>
      <c r="E48" s="151"/>
    </row>
    <row r="49" s="108" customFormat="1" ht="26" customHeight="1" spans="1:5">
      <c r="A49" s="131">
        <v>43</v>
      </c>
      <c r="B49" s="150" t="s">
        <v>1798</v>
      </c>
      <c r="C49" s="152" t="s">
        <v>1799</v>
      </c>
      <c r="D49" s="148">
        <f>SUM(D50)</f>
        <v>63.6</v>
      </c>
      <c r="E49" s="153" t="s">
        <v>1799</v>
      </c>
    </row>
    <row r="50" s="108" customFormat="1" ht="26" customHeight="1" spans="1:5">
      <c r="A50" s="131">
        <v>44</v>
      </c>
      <c r="B50" s="150" t="s">
        <v>1800</v>
      </c>
      <c r="C50" s="154"/>
      <c r="D50" s="148">
        <f>SUM(D51)</f>
        <v>63.6</v>
      </c>
      <c r="E50" s="154"/>
    </row>
    <row r="51" s="108" customFormat="1" ht="26" customHeight="1" spans="1:5">
      <c r="A51" s="131">
        <v>45</v>
      </c>
      <c r="B51" s="154"/>
      <c r="C51" s="152" t="s">
        <v>1801</v>
      </c>
      <c r="D51" s="155">
        <v>63.6</v>
      </c>
      <c r="E51" s="153" t="s">
        <v>1802</v>
      </c>
    </row>
    <row r="52" s="108" customFormat="1" ht="26" customHeight="1" spans="1:5">
      <c r="A52" s="131">
        <v>46</v>
      </c>
      <c r="B52" s="150" t="s">
        <v>1803</v>
      </c>
      <c r="C52" s="154"/>
      <c r="D52" s="148">
        <f>SUM(D53,D55,D60,D228,D234,D238)</f>
        <v>1709.534755</v>
      </c>
      <c r="E52" s="154"/>
    </row>
    <row r="53" s="108" customFormat="1" ht="26" customHeight="1" spans="1:5">
      <c r="A53" s="131">
        <v>47</v>
      </c>
      <c r="B53" s="150" t="s">
        <v>1804</v>
      </c>
      <c r="C53" s="154"/>
      <c r="D53" s="148">
        <f>SUM(D54)</f>
        <v>11.405</v>
      </c>
      <c r="E53" s="154"/>
    </row>
    <row r="54" s="108" customFormat="1" ht="26" customHeight="1" spans="1:5">
      <c r="A54" s="131">
        <v>48</v>
      </c>
      <c r="B54" s="154"/>
      <c r="C54" s="152" t="s">
        <v>1805</v>
      </c>
      <c r="D54" s="155">
        <v>11.405</v>
      </c>
      <c r="E54" s="153" t="s">
        <v>1806</v>
      </c>
    </row>
    <row r="55" s="108" customFormat="1" ht="26" customHeight="1" spans="1:5">
      <c r="A55" s="131">
        <v>49</v>
      </c>
      <c r="B55" s="150" t="s">
        <v>1807</v>
      </c>
      <c r="C55" s="154"/>
      <c r="D55" s="148">
        <f>SUM(D56)</f>
        <v>252.5</v>
      </c>
      <c r="E55" s="154"/>
    </row>
    <row r="56" s="108" customFormat="1" ht="26" customHeight="1" spans="1:5">
      <c r="A56" s="131">
        <v>50</v>
      </c>
      <c r="B56" s="150" t="s">
        <v>1808</v>
      </c>
      <c r="C56" s="154"/>
      <c r="D56" s="148">
        <f>SUM(D57:D59)</f>
        <v>252.5</v>
      </c>
      <c r="E56" s="154"/>
    </row>
    <row r="57" s="108" customFormat="1" ht="26" customHeight="1" spans="1:5">
      <c r="A57" s="131">
        <v>51</v>
      </c>
      <c r="B57" s="154"/>
      <c r="C57" s="152" t="s">
        <v>1809</v>
      </c>
      <c r="D57" s="155">
        <v>200</v>
      </c>
      <c r="E57" s="153" t="s">
        <v>1810</v>
      </c>
    </row>
    <row r="58" s="108" customFormat="1" ht="26" customHeight="1" spans="1:5">
      <c r="A58" s="131"/>
      <c r="B58" s="154"/>
      <c r="C58" s="152" t="s">
        <v>1811</v>
      </c>
      <c r="D58" s="156">
        <v>37</v>
      </c>
      <c r="E58" s="153" t="s">
        <v>1812</v>
      </c>
    </row>
    <row r="59" s="108" customFormat="1" ht="26" customHeight="1" spans="1:5">
      <c r="A59" s="131"/>
      <c r="B59" s="154"/>
      <c r="C59" s="152" t="s">
        <v>1809</v>
      </c>
      <c r="D59" s="156">
        <v>15.5</v>
      </c>
      <c r="E59" s="153" t="s">
        <v>1813</v>
      </c>
    </row>
    <row r="60" s="108" customFormat="1" ht="26" customHeight="1" spans="1:5">
      <c r="A60" s="131">
        <v>52</v>
      </c>
      <c r="B60" s="150" t="s">
        <v>1814</v>
      </c>
      <c r="C60" s="154"/>
      <c r="D60" s="148">
        <f>SUM(D61,D71,D73,D75,D79,D84,D89,D94,D99,D104,D107,D113,D119,D127,D134,D140,D145,D150,D154,D159,D165,D171,D174,D179,D189,D192,D200,D207,D209,D216,D223,D225)</f>
        <v>524.569308</v>
      </c>
      <c r="E60" s="154"/>
    </row>
    <row r="61" s="108" customFormat="1" ht="26" customHeight="1" spans="1:5">
      <c r="A61" s="131">
        <v>53</v>
      </c>
      <c r="B61" s="150" t="s">
        <v>1815</v>
      </c>
      <c r="C61" s="154"/>
      <c r="D61" s="148">
        <f>SUM(D62:D70)</f>
        <v>4.950855</v>
      </c>
      <c r="E61" s="154"/>
    </row>
    <row r="62" s="108" customFormat="1" ht="26" customHeight="1" spans="1:5">
      <c r="A62" s="131">
        <v>54</v>
      </c>
      <c r="B62" s="154"/>
      <c r="C62" s="152" t="s">
        <v>1791</v>
      </c>
      <c r="D62" s="155">
        <v>0.2086</v>
      </c>
      <c r="E62" s="153" t="s">
        <v>1816</v>
      </c>
    </row>
    <row r="63" s="108" customFormat="1" ht="26" customHeight="1" spans="1:5">
      <c r="A63" s="131">
        <v>55</v>
      </c>
      <c r="B63" s="154"/>
      <c r="C63" s="152" t="s">
        <v>1791</v>
      </c>
      <c r="D63" s="155">
        <v>0.024</v>
      </c>
      <c r="E63" s="153" t="s">
        <v>1817</v>
      </c>
    </row>
    <row r="64" s="108" customFormat="1" ht="26" customHeight="1" spans="1:5">
      <c r="A64" s="131">
        <v>56</v>
      </c>
      <c r="B64" s="154"/>
      <c r="C64" s="152" t="s">
        <v>1791</v>
      </c>
      <c r="D64" s="155">
        <v>0.12825</v>
      </c>
      <c r="E64" s="153" t="s">
        <v>1818</v>
      </c>
    </row>
    <row r="65" s="108" customFormat="1" ht="26" customHeight="1" spans="1:5">
      <c r="A65" s="131">
        <v>57</v>
      </c>
      <c r="B65" s="154"/>
      <c r="C65" s="152" t="s">
        <v>1791</v>
      </c>
      <c r="D65" s="155">
        <v>1.29</v>
      </c>
      <c r="E65" s="153" t="s">
        <v>1819</v>
      </c>
    </row>
    <row r="66" s="108" customFormat="1" ht="26" customHeight="1" spans="1:5">
      <c r="A66" s="131">
        <v>58</v>
      </c>
      <c r="B66" s="154"/>
      <c r="C66" s="152" t="s">
        <v>1789</v>
      </c>
      <c r="D66" s="155">
        <v>1.094749</v>
      </c>
      <c r="E66" s="153" t="s">
        <v>1820</v>
      </c>
    </row>
    <row r="67" s="108" customFormat="1" ht="26" customHeight="1" spans="1:5">
      <c r="A67" s="131">
        <v>59</v>
      </c>
      <c r="B67" s="154"/>
      <c r="C67" s="152" t="s">
        <v>1784</v>
      </c>
      <c r="D67" s="155">
        <v>0.03267</v>
      </c>
      <c r="E67" s="153" t="s">
        <v>1821</v>
      </c>
    </row>
    <row r="68" s="108" customFormat="1" ht="26" customHeight="1" spans="1:5">
      <c r="A68" s="131">
        <v>60</v>
      </c>
      <c r="B68" s="154"/>
      <c r="C68" s="152" t="s">
        <v>1789</v>
      </c>
      <c r="D68" s="155">
        <v>1.6038</v>
      </c>
      <c r="E68" s="153" t="s">
        <v>1822</v>
      </c>
    </row>
    <row r="69" s="108" customFormat="1" ht="26" customHeight="1" spans="1:5">
      <c r="A69" s="131">
        <v>61</v>
      </c>
      <c r="B69" s="154"/>
      <c r="C69" s="152" t="s">
        <v>1784</v>
      </c>
      <c r="D69" s="155">
        <v>0.534091</v>
      </c>
      <c r="E69" s="153" t="s">
        <v>1823</v>
      </c>
    </row>
    <row r="70" s="108" customFormat="1" ht="26" customHeight="1" spans="1:5">
      <c r="A70" s="131">
        <v>62</v>
      </c>
      <c r="B70" s="154"/>
      <c r="C70" s="152" t="s">
        <v>1789</v>
      </c>
      <c r="D70" s="155">
        <v>0.034695</v>
      </c>
      <c r="E70" s="153" t="s">
        <v>1824</v>
      </c>
    </row>
    <row r="71" s="108" customFormat="1" ht="26" customHeight="1" spans="1:5">
      <c r="A71" s="131">
        <v>63</v>
      </c>
      <c r="B71" s="150" t="s">
        <v>1825</v>
      </c>
      <c r="C71" s="154"/>
      <c r="D71" s="148">
        <f>SUM(D72)</f>
        <v>21.36</v>
      </c>
      <c r="E71" s="154"/>
    </row>
    <row r="72" s="108" customFormat="1" ht="26" customHeight="1" spans="1:5">
      <c r="A72" s="131">
        <v>64</v>
      </c>
      <c r="B72" s="154"/>
      <c r="C72" s="152" t="s">
        <v>1776</v>
      </c>
      <c r="D72" s="155">
        <v>21.36</v>
      </c>
      <c r="E72" s="153" t="s">
        <v>1826</v>
      </c>
    </row>
    <row r="73" s="108" customFormat="1" ht="26" customHeight="1" spans="1:5">
      <c r="A73" s="131">
        <v>65</v>
      </c>
      <c r="B73" s="150" t="s">
        <v>1827</v>
      </c>
      <c r="C73" s="154"/>
      <c r="D73" s="148">
        <f>SUM(D74)</f>
        <v>0.4068</v>
      </c>
      <c r="E73" s="154"/>
    </row>
    <row r="74" s="108" customFormat="1" ht="26" customHeight="1" spans="1:5">
      <c r="A74" s="131">
        <v>66</v>
      </c>
      <c r="B74" s="154"/>
      <c r="C74" s="152" t="s">
        <v>1784</v>
      </c>
      <c r="D74" s="155">
        <v>0.4068</v>
      </c>
      <c r="E74" s="153" t="s">
        <v>1828</v>
      </c>
    </row>
    <row r="75" s="108" customFormat="1" ht="26" customHeight="1" spans="1:5">
      <c r="A75" s="131">
        <v>67</v>
      </c>
      <c r="B75" s="150" t="s">
        <v>1829</v>
      </c>
      <c r="C75" s="154"/>
      <c r="D75" s="148">
        <f>SUM(D76:D78)</f>
        <v>8.878955</v>
      </c>
      <c r="E75" s="154"/>
    </row>
    <row r="76" s="108" customFormat="1" ht="26" customHeight="1" spans="1:5">
      <c r="A76" s="131">
        <v>68</v>
      </c>
      <c r="B76" s="154"/>
      <c r="C76" s="152" t="s">
        <v>1784</v>
      </c>
      <c r="D76" s="155">
        <v>0.22302</v>
      </c>
      <c r="E76" s="153" t="s">
        <v>1830</v>
      </c>
    </row>
    <row r="77" s="108" customFormat="1" ht="26" customHeight="1" spans="1:5">
      <c r="A77" s="131">
        <v>69</v>
      </c>
      <c r="B77" s="154"/>
      <c r="C77" s="152" t="s">
        <v>1776</v>
      </c>
      <c r="D77" s="155">
        <v>8.64</v>
      </c>
      <c r="E77" s="153" t="s">
        <v>1831</v>
      </c>
    </row>
    <row r="78" s="108" customFormat="1" ht="26" customHeight="1" spans="1:5">
      <c r="A78" s="131">
        <v>70</v>
      </c>
      <c r="B78" s="154"/>
      <c r="C78" s="152" t="s">
        <v>1784</v>
      </c>
      <c r="D78" s="155">
        <v>0.015935</v>
      </c>
      <c r="E78" s="153" t="s">
        <v>1832</v>
      </c>
    </row>
    <row r="79" s="108" customFormat="1" ht="26" customHeight="1" spans="1:5">
      <c r="A79" s="131">
        <v>71</v>
      </c>
      <c r="B79" s="150" t="s">
        <v>1833</v>
      </c>
      <c r="C79" s="154"/>
      <c r="D79" s="148">
        <f>SUM(D80:D83)</f>
        <v>5.534354</v>
      </c>
      <c r="E79" s="154"/>
    </row>
    <row r="80" s="108" customFormat="1" ht="26" customHeight="1" spans="1:5">
      <c r="A80" s="131">
        <v>72</v>
      </c>
      <c r="B80" s="154"/>
      <c r="C80" s="152" t="s">
        <v>1784</v>
      </c>
      <c r="D80" s="155">
        <v>0.348975</v>
      </c>
      <c r="E80" s="153" t="s">
        <v>1828</v>
      </c>
    </row>
    <row r="81" s="108" customFormat="1" ht="26" customHeight="1" spans="1:5">
      <c r="A81" s="131">
        <v>73</v>
      </c>
      <c r="B81" s="154"/>
      <c r="C81" s="152" t="s">
        <v>1784</v>
      </c>
      <c r="D81" s="155">
        <v>1.990097</v>
      </c>
      <c r="E81" s="153" t="s">
        <v>1834</v>
      </c>
    </row>
    <row r="82" s="108" customFormat="1" ht="26" customHeight="1" spans="1:5">
      <c r="A82" s="131">
        <v>74</v>
      </c>
      <c r="B82" s="154"/>
      <c r="C82" s="152" t="s">
        <v>1784</v>
      </c>
      <c r="D82" s="155">
        <v>0.4042</v>
      </c>
      <c r="E82" s="153" t="s">
        <v>1835</v>
      </c>
    </row>
    <row r="83" s="108" customFormat="1" ht="26" customHeight="1" spans="1:5">
      <c r="A83" s="131">
        <v>75</v>
      </c>
      <c r="B83" s="154"/>
      <c r="C83" s="152" t="s">
        <v>1784</v>
      </c>
      <c r="D83" s="155">
        <v>2.791082</v>
      </c>
      <c r="E83" s="153" t="s">
        <v>1836</v>
      </c>
    </row>
    <row r="84" s="108" customFormat="1" ht="26" customHeight="1" spans="1:5">
      <c r="A84" s="131">
        <v>76</v>
      </c>
      <c r="B84" s="150" t="s">
        <v>1837</v>
      </c>
      <c r="C84" s="154"/>
      <c r="D84" s="148">
        <f>SUM(D85:D88)</f>
        <v>44.9813</v>
      </c>
      <c r="E84" s="154"/>
    </row>
    <row r="85" s="108" customFormat="1" ht="26" customHeight="1" spans="1:5">
      <c r="A85" s="131">
        <v>77</v>
      </c>
      <c r="B85" s="154"/>
      <c r="C85" s="152" t="s">
        <v>1791</v>
      </c>
      <c r="D85" s="155">
        <v>0.34</v>
      </c>
      <c r="E85" s="153" t="s">
        <v>1836</v>
      </c>
    </row>
    <row r="86" s="108" customFormat="1" ht="26" customHeight="1" spans="1:5">
      <c r="A86" s="131">
        <v>78</v>
      </c>
      <c r="B86" s="154"/>
      <c r="C86" s="152" t="s">
        <v>1791</v>
      </c>
      <c r="D86" s="155">
        <v>44.31</v>
      </c>
      <c r="E86" s="153" t="s">
        <v>1838</v>
      </c>
    </row>
    <row r="87" s="108" customFormat="1" ht="26" customHeight="1" spans="1:5">
      <c r="A87" s="131">
        <v>79</v>
      </c>
      <c r="B87" s="154"/>
      <c r="C87" s="152" t="s">
        <v>1789</v>
      </c>
      <c r="D87" s="155">
        <v>0.2329</v>
      </c>
      <c r="E87" s="153" t="s">
        <v>1839</v>
      </c>
    </row>
    <row r="88" s="108" customFormat="1" ht="26" customHeight="1" spans="1:5">
      <c r="A88" s="131">
        <v>80</v>
      </c>
      <c r="B88" s="154"/>
      <c r="C88" s="152" t="s">
        <v>1791</v>
      </c>
      <c r="D88" s="155">
        <v>0.0984</v>
      </c>
      <c r="E88" s="153" t="s">
        <v>1840</v>
      </c>
    </row>
    <row r="89" s="108" customFormat="1" ht="26" customHeight="1" spans="1:5">
      <c r="A89" s="131">
        <v>81</v>
      </c>
      <c r="B89" s="150" t="s">
        <v>1841</v>
      </c>
      <c r="C89" s="154"/>
      <c r="D89" s="148">
        <f>SUM(D90:D93)</f>
        <v>13.289166</v>
      </c>
      <c r="E89" s="154"/>
    </row>
    <row r="90" s="108" customFormat="1" ht="26" customHeight="1" spans="1:5">
      <c r="A90" s="131">
        <v>82</v>
      </c>
      <c r="B90" s="154"/>
      <c r="C90" s="152" t="s">
        <v>1789</v>
      </c>
      <c r="D90" s="155">
        <v>5.459061</v>
      </c>
      <c r="E90" s="153" t="s">
        <v>1842</v>
      </c>
    </row>
    <row r="91" s="108" customFormat="1" ht="26" customHeight="1" spans="1:5">
      <c r="A91" s="131">
        <v>83</v>
      </c>
      <c r="B91" s="154"/>
      <c r="C91" s="152" t="s">
        <v>1789</v>
      </c>
      <c r="D91" s="155">
        <v>0.227205</v>
      </c>
      <c r="E91" s="153" t="s">
        <v>1843</v>
      </c>
    </row>
    <row r="92" s="108" customFormat="1" ht="26" customHeight="1" spans="1:5">
      <c r="A92" s="131">
        <v>84</v>
      </c>
      <c r="B92" s="154"/>
      <c r="C92" s="152" t="s">
        <v>1789</v>
      </c>
      <c r="D92" s="155">
        <v>0.3024</v>
      </c>
      <c r="E92" s="153" t="s">
        <v>1844</v>
      </c>
    </row>
    <row r="93" s="108" customFormat="1" ht="26" customHeight="1" spans="1:5">
      <c r="A93" s="131">
        <v>85</v>
      </c>
      <c r="B93" s="154"/>
      <c r="C93" s="152" t="s">
        <v>1789</v>
      </c>
      <c r="D93" s="155">
        <v>7.3005</v>
      </c>
      <c r="E93" s="153" t="s">
        <v>1845</v>
      </c>
    </row>
    <row r="94" s="108" customFormat="1" ht="26" customHeight="1" spans="1:5">
      <c r="A94" s="131">
        <v>86</v>
      </c>
      <c r="B94" s="150" t="s">
        <v>1846</v>
      </c>
      <c r="C94" s="154"/>
      <c r="D94" s="148">
        <f>SUM(D95:D98)</f>
        <v>35.170577</v>
      </c>
      <c r="E94" s="154"/>
    </row>
    <row r="95" s="108" customFormat="1" ht="26" customHeight="1" spans="1:5">
      <c r="A95" s="131">
        <v>87</v>
      </c>
      <c r="B95" s="154"/>
      <c r="C95" s="152" t="s">
        <v>1791</v>
      </c>
      <c r="D95" s="155">
        <v>21.72</v>
      </c>
      <c r="E95" s="153" t="s">
        <v>1847</v>
      </c>
    </row>
    <row r="96" s="108" customFormat="1" ht="26" customHeight="1" spans="1:5">
      <c r="A96" s="131">
        <v>88</v>
      </c>
      <c r="B96" s="154"/>
      <c r="C96" s="152" t="s">
        <v>1789</v>
      </c>
      <c r="D96" s="155">
        <v>2.9453</v>
      </c>
      <c r="E96" s="153" t="s">
        <v>1845</v>
      </c>
    </row>
    <row r="97" s="108" customFormat="1" ht="26" customHeight="1" spans="1:5">
      <c r="A97" s="131">
        <v>89</v>
      </c>
      <c r="B97" s="154"/>
      <c r="C97" s="152" t="s">
        <v>1789</v>
      </c>
      <c r="D97" s="155">
        <v>0.1438</v>
      </c>
      <c r="E97" s="153" t="s">
        <v>1848</v>
      </c>
    </row>
    <row r="98" s="108" customFormat="1" ht="26" customHeight="1" spans="1:5">
      <c r="A98" s="131">
        <v>90</v>
      </c>
      <c r="B98" s="154"/>
      <c r="C98" s="152" t="s">
        <v>1791</v>
      </c>
      <c r="D98" s="155">
        <v>10.361477</v>
      </c>
      <c r="E98" s="153" t="s">
        <v>1834</v>
      </c>
    </row>
    <row r="99" s="108" customFormat="1" ht="26" customHeight="1" spans="1:5">
      <c r="A99" s="131">
        <v>91</v>
      </c>
      <c r="B99" s="150" t="s">
        <v>1849</v>
      </c>
      <c r="C99" s="154"/>
      <c r="D99" s="148">
        <f>SUM(D100:D103)</f>
        <v>7.896365</v>
      </c>
      <c r="E99" s="154"/>
    </row>
    <row r="100" s="108" customFormat="1" ht="26" customHeight="1" spans="1:5">
      <c r="A100" s="131">
        <v>92</v>
      </c>
      <c r="B100" s="154"/>
      <c r="C100" s="152" t="s">
        <v>1789</v>
      </c>
      <c r="D100" s="155">
        <v>0.164565</v>
      </c>
      <c r="E100" s="153" t="s">
        <v>1850</v>
      </c>
    </row>
    <row r="101" s="108" customFormat="1" ht="26" customHeight="1" spans="1:5">
      <c r="A101" s="131">
        <v>93</v>
      </c>
      <c r="B101" s="154"/>
      <c r="C101" s="152" t="s">
        <v>1789</v>
      </c>
      <c r="D101" s="155">
        <v>2.8875</v>
      </c>
      <c r="E101" s="153" t="s">
        <v>1851</v>
      </c>
    </row>
    <row r="102" s="108" customFormat="1" ht="26" customHeight="1" spans="1:5">
      <c r="A102" s="131">
        <v>94</v>
      </c>
      <c r="B102" s="154"/>
      <c r="C102" s="152" t="s">
        <v>1789</v>
      </c>
      <c r="D102" s="155">
        <v>0.567</v>
      </c>
      <c r="E102" s="153" t="s">
        <v>1852</v>
      </c>
    </row>
    <row r="103" s="108" customFormat="1" ht="26" customHeight="1" spans="1:5">
      <c r="A103" s="131">
        <v>95</v>
      </c>
      <c r="B103" s="154"/>
      <c r="C103" s="152" t="s">
        <v>1789</v>
      </c>
      <c r="D103" s="155">
        <v>4.2773</v>
      </c>
      <c r="E103" s="153" t="s">
        <v>1853</v>
      </c>
    </row>
    <row r="104" s="108" customFormat="1" ht="26" customHeight="1" spans="1:5">
      <c r="A104" s="131">
        <v>96</v>
      </c>
      <c r="B104" s="150" t="s">
        <v>1854</v>
      </c>
      <c r="C104" s="154"/>
      <c r="D104" s="148">
        <f>SUM(D105:D106)</f>
        <v>2.359211</v>
      </c>
      <c r="E104" s="154"/>
    </row>
    <row r="105" s="108" customFormat="1" ht="26" customHeight="1" spans="1:5">
      <c r="A105" s="131">
        <v>97</v>
      </c>
      <c r="B105" s="154"/>
      <c r="C105" s="152" t="s">
        <v>1789</v>
      </c>
      <c r="D105" s="155">
        <v>0.233145</v>
      </c>
      <c r="E105" s="153" t="s">
        <v>1855</v>
      </c>
    </row>
    <row r="106" s="108" customFormat="1" ht="26" customHeight="1" spans="1:5">
      <c r="A106" s="131">
        <v>98</v>
      </c>
      <c r="B106" s="154"/>
      <c r="C106" s="152" t="s">
        <v>1789</v>
      </c>
      <c r="D106" s="155">
        <v>2.126066</v>
      </c>
      <c r="E106" s="153" t="s">
        <v>1856</v>
      </c>
    </row>
    <row r="107" s="108" customFormat="1" ht="26" customHeight="1" spans="1:5">
      <c r="A107" s="131">
        <v>99</v>
      </c>
      <c r="B107" s="150" t="s">
        <v>1857</v>
      </c>
      <c r="C107" s="154"/>
      <c r="D107" s="148">
        <f>SUM(D108:D112)</f>
        <v>15.372073</v>
      </c>
      <c r="E107" s="154"/>
    </row>
    <row r="108" s="108" customFormat="1" ht="26" customHeight="1" spans="1:5">
      <c r="A108" s="131">
        <v>100</v>
      </c>
      <c r="B108" s="154"/>
      <c r="C108" s="152" t="s">
        <v>1784</v>
      </c>
      <c r="D108" s="155">
        <v>3.8686</v>
      </c>
      <c r="E108" s="153" t="s">
        <v>1845</v>
      </c>
    </row>
    <row r="109" s="108" customFormat="1" ht="26" customHeight="1" spans="1:5">
      <c r="A109" s="131">
        <v>101</v>
      </c>
      <c r="B109" s="154"/>
      <c r="C109" s="152" t="s">
        <v>1776</v>
      </c>
      <c r="D109" s="155">
        <v>7.242</v>
      </c>
      <c r="E109" s="153" t="s">
        <v>1836</v>
      </c>
    </row>
    <row r="110" s="108" customFormat="1" ht="26" customHeight="1" spans="1:5">
      <c r="A110" s="131">
        <v>102</v>
      </c>
      <c r="B110" s="154"/>
      <c r="C110" s="152" t="s">
        <v>1784</v>
      </c>
      <c r="D110" s="155">
        <v>2.663688</v>
      </c>
      <c r="E110" s="153" t="s">
        <v>1858</v>
      </c>
    </row>
    <row r="111" s="108" customFormat="1" ht="26" customHeight="1" spans="1:5">
      <c r="A111" s="131">
        <v>103</v>
      </c>
      <c r="B111" s="154"/>
      <c r="C111" s="152" t="s">
        <v>1776</v>
      </c>
      <c r="D111" s="155">
        <v>1.14</v>
      </c>
      <c r="E111" s="153" t="s">
        <v>1859</v>
      </c>
    </row>
    <row r="112" s="108" customFormat="1" ht="26" customHeight="1" spans="1:5">
      <c r="A112" s="131">
        <v>104</v>
      </c>
      <c r="B112" s="154"/>
      <c r="C112" s="152" t="s">
        <v>1784</v>
      </c>
      <c r="D112" s="155">
        <v>0.457785</v>
      </c>
      <c r="E112" s="153" t="s">
        <v>1860</v>
      </c>
    </row>
    <row r="113" s="108" customFormat="1" ht="26" customHeight="1" spans="1:5">
      <c r="A113" s="131">
        <v>105</v>
      </c>
      <c r="B113" s="150" t="s">
        <v>1861</v>
      </c>
      <c r="C113" s="154"/>
      <c r="D113" s="148">
        <f>SUM(D114:D118)</f>
        <v>26.930208</v>
      </c>
      <c r="E113" s="154"/>
    </row>
    <row r="114" s="108" customFormat="1" ht="26" customHeight="1" spans="1:5">
      <c r="A114" s="131">
        <v>106</v>
      </c>
      <c r="B114" s="154"/>
      <c r="C114" s="152" t="s">
        <v>1776</v>
      </c>
      <c r="D114" s="155">
        <v>10.58</v>
      </c>
      <c r="E114" s="153" t="s">
        <v>1862</v>
      </c>
    </row>
    <row r="115" s="108" customFormat="1" ht="26" customHeight="1" spans="1:5">
      <c r="A115" s="131">
        <v>107</v>
      </c>
      <c r="B115" s="154"/>
      <c r="C115" s="152" t="s">
        <v>1784</v>
      </c>
      <c r="D115" s="155">
        <v>9.8761</v>
      </c>
      <c r="E115" s="153" t="s">
        <v>1845</v>
      </c>
    </row>
    <row r="116" s="108" customFormat="1" ht="26" customHeight="1" spans="1:5">
      <c r="A116" s="131">
        <v>108</v>
      </c>
      <c r="B116" s="154"/>
      <c r="C116" s="152" t="s">
        <v>1784</v>
      </c>
      <c r="D116" s="155">
        <v>5.803308</v>
      </c>
      <c r="E116" s="153" t="s">
        <v>1863</v>
      </c>
    </row>
    <row r="117" s="108" customFormat="1" ht="26" customHeight="1" spans="1:5">
      <c r="A117" s="131">
        <v>109</v>
      </c>
      <c r="B117" s="154"/>
      <c r="C117" s="152" t="s">
        <v>1784</v>
      </c>
      <c r="D117" s="155">
        <v>0.165</v>
      </c>
      <c r="E117" s="153" t="s">
        <v>1836</v>
      </c>
    </row>
    <row r="118" s="108" customFormat="1" ht="26" customHeight="1" spans="1:5">
      <c r="A118" s="131">
        <v>110</v>
      </c>
      <c r="B118" s="154"/>
      <c r="C118" s="152" t="s">
        <v>1784</v>
      </c>
      <c r="D118" s="155">
        <v>0.5058</v>
      </c>
      <c r="E118" s="153" t="s">
        <v>1850</v>
      </c>
    </row>
    <row r="119" s="108" customFormat="1" ht="26" customHeight="1" spans="1:5">
      <c r="A119" s="131">
        <v>111</v>
      </c>
      <c r="B119" s="150" t="s">
        <v>1864</v>
      </c>
      <c r="C119" s="154"/>
      <c r="D119" s="148">
        <f>SUM(D120:D126)</f>
        <v>33.682971</v>
      </c>
      <c r="E119" s="154"/>
    </row>
    <row r="120" s="108" customFormat="1" ht="26" customHeight="1" spans="1:5">
      <c r="A120" s="131">
        <v>112</v>
      </c>
      <c r="B120" s="154"/>
      <c r="C120" s="152" t="s">
        <v>1776</v>
      </c>
      <c r="D120" s="155">
        <v>9.7</v>
      </c>
      <c r="E120" s="153" t="s">
        <v>1865</v>
      </c>
    </row>
    <row r="121" s="108" customFormat="1" ht="26" customHeight="1" spans="1:5">
      <c r="A121" s="131">
        <v>113</v>
      </c>
      <c r="B121" s="154"/>
      <c r="C121" s="152" t="s">
        <v>1784</v>
      </c>
      <c r="D121" s="155">
        <v>9.4443</v>
      </c>
      <c r="E121" s="153" t="s">
        <v>1866</v>
      </c>
    </row>
    <row r="122" s="108" customFormat="1" ht="26" customHeight="1" spans="1:5">
      <c r="A122" s="131">
        <v>114</v>
      </c>
      <c r="B122" s="154"/>
      <c r="C122" s="152" t="s">
        <v>1789</v>
      </c>
      <c r="D122" s="155">
        <v>1.3662</v>
      </c>
      <c r="E122" s="153" t="s">
        <v>1867</v>
      </c>
    </row>
    <row r="123" s="108" customFormat="1" ht="26" customHeight="1" spans="1:5">
      <c r="A123" s="131">
        <v>115</v>
      </c>
      <c r="B123" s="154"/>
      <c r="C123" s="152" t="s">
        <v>1789</v>
      </c>
      <c r="D123" s="155">
        <v>0.7593</v>
      </c>
      <c r="E123" s="153" t="s">
        <v>1868</v>
      </c>
    </row>
    <row r="124" s="108" customFormat="1" ht="26" customHeight="1" spans="1:5">
      <c r="A124" s="131">
        <v>116</v>
      </c>
      <c r="B124" s="154"/>
      <c r="C124" s="152" t="s">
        <v>1784</v>
      </c>
      <c r="D124" s="155">
        <v>4.350356</v>
      </c>
      <c r="E124" s="153" t="s">
        <v>1836</v>
      </c>
    </row>
    <row r="125" s="108" customFormat="1" ht="26" customHeight="1" spans="1:5">
      <c r="A125" s="131">
        <v>117</v>
      </c>
      <c r="B125" s="154"/>
      <c r="C125" s="152" t="s">
        <v>1784</v>
      </c>
      <c r="D125" s="155">
        <v>7.434255</v>
      </c>
      <c r="E125" s="153" t="s">
        <v>1869</v>
      </c>
    </row>
    <row r="126" s="108" customFormat="1" ht="26" customHeight="1" spans="1:5">
      <c r="A126" s="131">
        <v>118</v>
      </c>
      <c r="B126" s="154"/>
      <c r="C126" s="152" t="s">
        <v>1784</v>
      </c>
      <c r="D126" s="155">
        <v>0.62856</v>
      </c>
      <c r="E126" s="153" t="s">
        <v>1850</v>
      </c>
    </row>
    <row r="127" s="108" customFormat="1" ht="26" customHeight="1" spans="1:5">
      <c r="A127" s="131">
        <v>119</v>
      </c>
      <c r="B127" s="150" t="s">
        <v>1870</v>
      </c>
      <c r="C127" s="154"/>
      <c r="D127" s="148">
        <f>SUM(D128:D133)</f>
        <v>13.473026</v>
      </c>
      <c r="E127" s="154"/>
    </row>
    <row r="128" s="108" customFormat="1" ht="26" customHeight="1" spans="1:5">
      <c r="A128" s="131">
        <v>120</v>
      </c>
      <c r="B128" s="154"/>
      <c r="C128" s="152" t="s">
        <v>1784</v>
      </c>
      <c r="D128" s="155">
        <v>4.8698</v>
      </c>
      <c r="E128" s="153" t="s">
        <v>1845</v>
      </c>
    </row>
    <row r="129" s="108" customFormat="1" ht="26" customHeight="1" spans="1:5">
      <c r="A129" s="131">
        <v>121</v>
      </c>
      <c r="B129" s="154"/>
      <c r="C129" s="152" t="s">
        <v>1776</v>
      </c>
      <c r="D129" s="155">
        <v>3.6</v>
      </c>
      <c r="E129" s="153" t="s">
        <v>1871</v>
      </c>
    </row>
    <row r="130" s="108" customFormat="1" ht="26" customHeight="1" spans="1:5">
      <c r="A130" s="131">
        <v>122</v>
      </c>
      <c r="B130" s="154"/>
      <c r="C130" s="152" t="s">
        <v>1776</v>
      </c>
      <c r="D130" s="155">
        <v>2.133567</v>
      </c>
      <c r="E130" s="153" t="s">
        <v>1872</v>
      </c>
    </row>
    <row r="131" s="108" customFormat="1" ht="26" customHeight="1" spans="1:5">
      <c r="A131" s="131">
        <v>123</v>
      </c>
      <c r="B131" s="154"/>
      <c r="C131" s="152" t="s">
        <v>1784</v>
      </c>
      <c r="D131" s="155">
        <v>0.621</v>
      </c>
      <c r="E131" s="153" t="s">
        <v>1873</v>
      </c>
    </row>
    <row r="132" s="108" customFormat="1" ht="26" customHeight="1" spans="1:5">
      <c r="A132" s="131">
        <v>124</v>
      </c>
      <c r="B132" s="154"/>
      <c r="C132" s="152" t="s">
        <v>1784</v>
      </c>
      <c r="D132" s="155">
        <v>1.956559</v>
      </c>
      <c r="E132" s="153" t="s">
        <v>1874</v>
      </c>
    </row>
    <row r="133" s="108" customFormat="1" ht="26" customHeight="1" spans="1:5">
      <c r="A133" s="131">
        <v>125</v>
      </c>
      <c r="B133" s="154"/>
      <c r="C133" s="152" t="s">
        <v>1784</v>
      </c>
      <c r="D133" s="155">
        <v>0.2921</v>
      </c>
      <c r="E133" s="153" t="s">
        <v>1875</v>
      </c>
    </row>
    <row r="134" s="108" customFormat="1" ht="26" customHeight="1" spans="1:5">
      <c r="A134" s="131">
        <v>126</v>
      </c>
      <c r="B134" s="150" t="s">
        <v>1876</v>
      </c>
      <c r="C134" s="154"/>
      <c r="D134" s="148">
        <f>SUM(D135:D139)</f>
        <v>51.165657</v>
      </c>
      <c r="E134" s="154"/>
    </row>
    <row r="135" s="108" customFormat="1" ht="26" customHeight="1" spans="1:5">
      <c r="A135" s="131">
        <v>127</v>
      </c>
      <c r="B135" s="154"/>
      <c r="C135" s="152" t="s">
        <v>1784</v>
      </c>
      <c r="D135" s="155">
        <v>1.680657</v>
      </c>
      <c r="E135" s="153" t="s">
        <v>1877</v>
      </c>
    </row>
    <row r="136" s="108" customFormat="1" ht="26" customHeight="1" spans="1:5">
      <c r="A136" s="131">
        <v>128</v>
      </c>
      <c r="B136" s="154"/>
      <c r="C136" s="152" t="s">
        <v>1784</v>
      </c>
      <c r="D136" s="155">
        <v>0.2928</v>
      </c>
      <c r="E136" s="153" t="s">
        <v>1878</v>
      </c>
    </row>
    <row r="137" s="108" customFormat="1" ht="26" customHeight="1" spans="1:5">
      <c r="A137" s="131">
        <v>129</v>
      </c>
      <c r="B137" s="154"/>
      <c r="C137" s="152" t="s">
        <v>1784</v>
      </c>
      <c r="D137" s="155">
        <v>3.2542</v>
      </c>
      <c r="E137" s="153" t="s">
        <v>1879</v>
      </c>
    </row>
    <row r="138" s="108" customFormat="1" ht="26" customHeight="1" spans="1:5">
      <c r="A138" s="131">
        <v>130</v>
      </c>
      <c r="B138" s="154"/>
      <c r="C138" s="152" t="s">
        <v>1776</v>
      </c>
      <c r="D138" s="155">
        <v>6.6</v>
      </c>
      <c r="E138" s="153" t="s">
        <v>1880</v>
      </c>
    </row>
    <row r="139" s="108" customFormat="1" ht="26" customHeight="1" spans="1:5">
      <c r="A139" s="131">
        <v>131</v>
      </c>
      <c r="B139" s="154"/>
      <c r="C139" s="152" t="s">
        <v>1776</v>
      </c>
      <c r="D139" s="155">
        <v>39.338</v>
      </c>
      <c r="E139" s="153" t="s">
        <v>1836</v>
      </c>
    </row>
    <row r="140" s="108" customFormat="1" ht="26" customHeight="1" spans="1:5">
      <c r="A140" s="131">
        <v>132</v>
      </c>
      <c r="B140" s="150" t="s">
        <v>1881</v>
      </c>
      <c r="C140" s="154"/>
      <c r="D140" s="148">
        <f>SUM(D141:D144)</f>
        <v>9.194067</v>
      </c>
      <c r="E140" s="154"/>
    </row>
    <row r="141" s="108" customFormat="1" ht="26" customHeight="1" spans="1:5">
      <c r="A141" s="131">
        <v>133</v>
      </c>
      <c r="B141" s="154"/>
      <c r="C141" s="152" t="s">
        <v>1789</v>
      </c>
      <c r="D141" s="155">
        <v>3.575167</v>
      </c>
      <c r="E141" s="153" t="s">
        <v>1882</v>
      </c>
    </row>
    <row r="142" s="108" customFormat="1" ht="26" customHeight="1" spans="1:5">
      <c r="A142" s="131">
        <v>134</v>
      </c>
      <c r="B142" s="154"/>
      <c r="C142" s="152" t="s">
        <v>1789</v>
      </c>
      <c r="D142" s="155">
        <v>5.2359</v>
      </c>
      <c r="E142" s="153" t="s">
        <v>1845</v>
      </c>
    </row>
    <row r="143" s="108" customFormat="1" ht="26" customHeight="1" spans="1:5">
      <c r="A143" s="131">
        <v>135</v>
      </c>
      <c r="B143" s="154"/>
      <c r="C143" s="152" t="s">
        <v>1789</v>
      </c>
      <c r="D143" s="155">
        <v>0.2156</v>
      </c>
      <c r="E143" s="153" t="s">
        <v>1883</v>
      </c>
    </row>
    <row r="144" s="108" customFormat="1" ht="26" customHeight="1" spans="1:5">
      <c r="A144" s="131">
        <v>136</v>
      </c>
      <c r="B144" s="154"/>
      <c r="C144" s="152" t="s">
        <v>1789</v>
      </c>
      <c r="D144" s="155">
        <v>0.1674</v>
      </c>
      <c r="E144" s="153" t="s">
        <v>1884</v>
      </c>
    </row>
    <row r="145" s="108" customFormat="1" ht="26" customHeight="1" spans="1:5">
      <c r="A145" s="131">
        <v>137</v>
      </c>
      <c r="B145" s="150" t="s">
        <v>1885</v>
      </c>
      <c r="C145" s="154"/>
      <c r="D145" s="148">
        <f>SUM(D146:D149)</f>
        <v>13.680782</v>
      </c>
      <c r="E145" s="154"/>
    </row>
    <row r="146" s="108" customFormat="1" ht="26" customHeight="1" spans="1:5">
      <c r="A146" s="131">
        <v>138</v>
      </c>
      <c r="B146" s="154"/>
      <c r="C146" s="152" t="s">
        <v>1784</v>
      </c>
      <c r="D146" s="155">
        <v>4.0568</v>
      </c>
      <c r="E146" s="153" t="s">
        <v>1845</v>
      </c>
    </row>
    <row r="147" s="108" customFormat="1" ht="26" customHeight="1" spans="1:5">
      <c r="A147" s="131">
        <v>139</v>
      </c>
      <c r="B147" s="154"/>
      <c r="C147" s="152" t="s">
        <v>1784</v>
      </c>
      <c r="D147" s="155">
        <v>1.669682</v>
      </c>
      <c r="E147" s="153" t="s">
        <v>1886</v>
      </c>
    </row>
    <row r="148" s="108" customFormat="1" ht="26" customHeight="1" spans="1:5">
      <c r="A148" s="131">
        <v>140</v>
      </c>
      <c r="B148" s="154"/>
      <c r="C148" s="152" t="s">
        <v>1776</v>
      </c>
      <c r="D148" s="155">
        <v>7.48</v>
      </c>
      <c r="E148" s="153" t="s">
        <v>1887</v>
      </c>
    </row>
    <row r="149" s="108" customFormat="1" ht="26" customHeight="1" spans="1:5">
      <c r="A149" s="131">
        <v>141</v>
      </c>
      <c r="B149" s="154"/>
      <c r="C149" s="152" t="s">
        <v>1784</v>
      </c>
      <c r="D149" s="155">
        <v>0.4743</v>
      </c>
      <c r="E149" s="153" t="s">
        <v>1888</v>
      </c>
    </row>
    <row r="150" s="108" customFormat="1" ht="26" customHeight="1" spans="1:5">
      <c r="A150" s="131">
        <v>142</v>
      </c>
      <c r="B150" s="150" t="s">
        <v>1889</v>
      </c>
      <c r="C150" s="154"/>
      <c r="D150" s="148">
        <f>SUM(D151:D153)</f>
        <v>7.642891</v>
      </c>
      <c r="E150" s="154"/>
    </row>
    <row r="151" s="108" customFormat="1" ht="26" customHeight="1" spans="1:5">
      <c r="A151" s="131">
        <v>143</v>
      </c>
      <c r="B151" s="154"/>
      <c r="C151" s="152" t="s">
        <v>1789</v>
      </c>
      <c r="D151" s="155">
        <v>4.4666</v>
      </c>
      <c r="E151" s="153" t="s">
        <v>1890</v>
      </c>
    </row>
    <row r="152" s="108" customFormat="1" ht="26" customHeight="1" spans="1:5">
      <c r="A152" s="131">
        <v>144</v>
      </c>
      <c r="B152" s="154"/>
      <c r="C152" s="152" t="s">
        <v>1789</v>
      </c>
      <c r="D152" s="155">
        <v>3.001466</v>
      </c>
      <c r="E152" s="153" t="s">
        <v>1891</v>
      </c>
    </row>
    <row r="153" s="108" customFormat="1" ht="26" customHeight="1" spans="1:5">
      <c r="A153" s="131">
        <v>145</v>
      </c>
      <c r="B153" s="154"/>
      <c r="C153" s="152" t="s">
        <v>1789</v>
      </c>
      <c r="D153" s="155">
        <v>0.174825</v>
      </c>
      <c r="E153" s="153" t="s">
        <v>1892</v>
      </c>
    </row>
    <row r="154" s="108" customFormat="1" ht="26" customHeight="1" spans="1:5">
      <c r="A154" s="131">
        <v>146</v>
      </c>
      <c r="B154" s="150" t="s">
        <v>1893</v>
      </c>
      <c r="C154" s="154"/>
      <c r="D154" s="148">
        <f>SUM(D155:D158)</f>
        <v>24.16739</v>
      </c>
      <c r="E154" s="154"/>
    </row>
    <row r="155" s="108" customFormat="1" ht="26" customHeight="1" spans="1:5">
      <c r="A155" s="131">
        <v>147</v>
      </c>
      <c r="B155" s="154"/>
      <c r="C155" s="152" t="s">
        <v>1776</v>
      </c>
      <c r="D155" s="155">
        <v>2.9</v>
      </c>
      <c r="E155" s="153" t="s">
        <v>1894</v>
      </c>
    </row>
    <row r="156" s="108" customFormat="1" ht="26" customHeight="1" spans="1:5">
      <c r="A156" s="131">
        <v>148</v>
      </c>
      <c r="B156" s="154"/>
      <c r="C156" s="152" t="s">
        <v>1784</v>
      </c>
      <c r="D156" s="155">
        <v>4.1267</v>
      </c>
      <c r="E156" s="153" t="s">
        <v>1895</v>
      </c>
    </row>
    <row r="157" s="108" customFormat="1" ht="26" customHeight="1" spans="1:5">
      <c r="A157" s="131">
        <v>149</v>
      </c>
      <c r="B157" s="154"/>
      <c r="C157" s="152" t="s">
        <v>1776</v>
      </c>
      <c r="D157" s="155">
        <v>16.85125</v>
      </c>
      <c r="E157" s="153" t="s">
        <v>1896</v>
      </c>
    </row>
    <row r="158" s="108" customFormat="1" ht="26" customHeight="1" spans="1:5">
      <c r="A158" s="131">
        <v>150</v>
      </c>
      <c r="B158" s="154"/>
      <c r="C158" s="152" t="s">
        <v>1784</v>
      </c>
      <c r="D158" s="155">
        <v>0.28944</v>
      </c>
      <c r="E158" s="153" t="s">
        <v>1878</v>
      </c>
    </row>
    <row r="159" s="108" customFormat="1" ht="26" customHeight="1" spans="1:5">
      <c r="A159" s="131">
        <v>151</v>
      </c>
      <c r="B159" s="150" t="s">
        <v>1897</v>
      </c>
      <c r="C159" s="154"/>
      <c r="D159" s="148">
        <f>SUM(D160:D164)</f>
        <v>7.091936</v>
      </c>
      <c r="E159" s="154"/>
    </row>
    <row r="160" s="108" customFormat="1" ht="26" customHeight="1" spans="1:5">
      <c r="A160" s="131">
        <v>152</v>
      </c>
      <c r="B160" s="154"/>
      <c r="C160" s="152" t="s">
        <v>1789</v>
      </c>
      <c r="D160" s="155">
        <v>0.1404</v>
      </c>
      <c r="E160" s="153" t="s">
        <v>1898</v>
      </c>
    </row>
    <row r="161" s="108" customFormat="1" ht="26" customHeight="1" spans="1:5">
      <c r="A161" s="131">
        <v>153</v>
      </c>
      <c r="B161" s="154"/>
      <c r="C161" s="152" t="s">
        <v>1789</v>
      </c>
      <c r="D161" s="155">
        <v>3.594</v>
      </c>
      <c r="E161" s="153" t="s">
        <v>1845</v>
      </c>
    </row>
    <row r="162" s="108" customFormat="1" ht="26" customHeight="1" spans="1:5">
      <c r="A162" s="131">
        <v>154</v>
      </c>
      <c r="B162" s="154"/>
      <c r="C162" s="152" t="s">
        <v>1789</v>
      </c>
      <c r="D162" s="155">
        <v>2.385588</v>
      </c>
      <c r="E162" s="153" t="s">
        <v>1899</v>
      </c>
    </row>
    <row r="163" s="108" customFormat="1" ht="26" customHeight="1" spans="1:5">
      <c r="A163" s="131">
        <v>155</v>
      </c>
      <c r="B163" s="154"/>
      <c r="C163" s="152" t="s">
        <v>1789</v>
      </c>
      <c r="D163" s="155">
        <v>0.1349</v>
      </c>
      <c r="E163" s="153" t="s">
        <v>1900</v>
      </c>
    </row>
    <row r="164" s="108" customFormat="1" ht="26" customHeight="1" spans="1:5">
      <c r="A164" s="131">
        <v>156</v>
      </c>
      <c r="B164" s="154"/>
      <c r="C164" s="152" t="s">
        <v>1789</v>
      </c>
      <c r="D164" s="155">
        <v>0.837048</v>
      </c>
      <c r="E164" s="153" t="s">
        <v>1834</v>
      </c>
    </row>
    <row r="165" s="108" customFormat="1" ht="26" customHeight="1" spans="1:5">
      <c r="A165" s="131">
        <v>157</v>
      </c>
      <c r="B165" s="150" t="s">
        <v>1901</v>
      </c>
      <c r="C165" s="154"/>
      <c r="D165" s="148">
        <f>SUM(D166:D170)</f>
        <v>38.258732</v>
      </c>
      <c r="E165" s="154"/>
    </row>
    <row r="166" s="108" customFormat="1" ht="26" customHeight="1" spans="1:5">
      <c r="A166" s="131">
        <v>158</v>
      </c>
      <c r="B166" s="154"/>
      <c r="C166" s="152" t="s">
        <v>1784</v>
      </c>
      <c r="D166" s="155">
        <v>4.1635</v>
      </c>
      <c r="E166" s="153" t="s">
        <v>1902</v>
      </c>
    </row>
    <row r="167" s="108" customFormat="1" ht="26" customHeight="1" spans="1:5">
      <c r="A167" s="131">
        <v>159</v>
      </c>
      <c r="B167" s="154"/>
      <c r="C167" s="152" t="s">
        <v>1784</v>
      </c>
      <c r="D167" s="155">
        <v>1.794532</v>
      </c>
      <c r="E167" s="153" t="s">
        <v>1903</v>
      </c>
    </row>
    <row r="168" s="108" customFormat="1" ht="26" customHeight="1" spans="1:5">
      <c r="A168" s="131">
        <v>160</v>
      </c>
      <c r="B168" s="154"/>
      <c r="C168" s="152" t="s">
        <v>1784</v>
      </c>
      <c r="D168" s="155">
        <v>0.2982</v>
      </c>
      <c r="E168" s="153" t="s">
        <v>1904</v>
      </c>
    </row>
    <row r="169" s="108" customFormat="1" ht="26" customHeight="1" spans="1:5">
      <c r="A169" s="131">
        <v>161</v>
      </c>
      <c r="B169" s="154"/>
      <c r="C169" s="152" t="s">
        <v>1776</v>
      </c>
      <c r="D169" s="155">
        <v>5.1</v>
      </c>
      <c r="E169" s="153" t="s">
        <v>1826</v>
      </c>
    </row>
    <row r="170" s="108" customFormat="1" ht="26" customHeight="1" spans="1:5">
      <c r="A170" s="131">
        <v>162</v>
      </c>
      <c r="B170" s="154"/>
      <c r="C170" s="152" t="s">
        <v>1776</v>
      </c>
      <c r="D170" s="155">
        <v>26.9025</v>
      </c>
      <c r="E170" s="153" t="s">
        <v>1905</v>
      </c>
    </row>
    <row r="171" s="108" customFormat="1" ht="26" customHeight="1" spans="1:5">
      <c r="A171" s="131">
        <v>163</v>
      </c>
      <c r="B171" s="150" t="s">
        <v>1906</v>
      </c>
      <c r="C171" s="154"/>
      <c r="D171" s="148">
        <f>SUM(D172:D173)</f>
        <v>1.44954</v>
      </c>
      <c r="E171" s="154"/>
    </row>
    <row r="172" s="108" customFormat="1" ht="26" customHeight="1" spans="1:5">
      <c r="A172" s="131">
        <v>164</v>
      </c>
      <c r="B172" s="154"/>
      <c r="C172" s="152" t="s">
        <v>1789</v>
      </c>
      <c r="D172" s="155">
        <v>1.395</v>
      </c>
      <c r="E172" s="153" t="s">
        <v>1907</v>
      </c>
    </row>
    <row r="173" s="108" customFormat="1" ht="26" customHeight="1" spans="1:5">
      <c r="A173" s="131">
        <v>165</v>
      </c>
      <c r="B173" s="154"/>
      <c r="C173" s="152" t="s">
        <v>1789</v>
      </c>
      <c r="D173" s="155">
        <v>0.05454</v>
      </c>
      <c r="E173" s="153" t="s">
        <v>1908</v>
      </c>
    </row>
    <row r="174" s="108" customFormat="1" ht="26" customHeight="1" spans="1:5">
      <c r="A174" s="131">
        <v>166</v>
      </c>
      <c r="B174" s="150" t="s">
        <v>1909</v>
      </c>
      <c r="C174" s="154"/>
      <c r="D174" s="148">
        <f>SUM(D175:D178)</f>
        <v>9.139617</v>
      </c>
      <c r="E174" s="154"/>
    </row>
    <row r="175" s="108" customFormat="1" ht="26" customHeight="1" spans="1:5">
      <c r="A175" s="131">
        <v>167</v>
      </c>
      <c r="B175" s="154"/>
      <c r="C175" s="152" t="s">
        <v>1776</v>
      </c>
      <c r="D175" s="155">
        <v>4.98</v>
      </c>
      <c r="E175" s="153" t="s">
        <v>1826</v>
      </c>
    </row>
    <row r="176" s="108" customFormat="1" ht="26" customHeight="1" spans="1:5">
      <c r="A176" s="131">
        <v>168</v>
      </c>
      <c r="B176" s="154"/>
      <c r="C176" s="152" t="s">
        <v>1784</v>
      </c>
      <c r="D176" s="155">
        <v>1.393717</v>
      </c>
      <c r="E176" s="153" t="s">
        <v>1836</v>
      </c>
    </row>
    <row r="177" s="108" customFormat="1" ht="26" customHeight="1" spans="1:5">
      <c r="A177" s="131">
        <v>169</v>
      </c>
      <c r="B177" s="154"/>
      <c r="C177" s="152" t="s">
        <v>1784</v>
      </c>
      <c r="D177" s="155">
        <v>2.6282</v>
      </c>
      <c r="E177" s="153" t="s">
        <v>1910</v>
      </c>
    </row>
    <row r="178" s="108" customFormat="1" ht="26" customHeight="1" spans="1:5">
      <c r="A178" s="131">
        <v>170</v>
      </c>
      <c r="B178" s="154"/>
      <c r="C178" s="152" t="s">
        <v>1784</v>
      </c>
      <c r="D178" s="155">
        <v>0.1377</v>
      </c>
      <c r="E178" s="153" t="s">
        <v>1843</v>
      </c>
    </row>
    <row r="179" s="108" customFormat="1" ht="26" customHeight="1" spans="1:5">
      <c r="A179" s="131">
        <v>171</v>
      </c>
      <c r="B179" s="150" t="s">
        <v>1911</v>
      </c>
      <c r="C179" s="154"/>
      <c r="D179" s="148">
        <f>SUM(D180:D188)</f>
        <v>12.75318</v>
      </c>
      <c r="E179" s="154"/>
    </row>
    <row r="180" s="108" customFormat="1" ht="26" customHeight="1" spans="1:5">
      <c r="A180" s="131">
        <v>172</v>
      </c>
      <c r="B180" s="154"/>
      <c r="C180" s="152" t="s">
        <v>1776</v>
      </c>
      <c r="D180" s="155">
        <v>1.58</v>
      </c>
      <c r="E180" s="153" t="s">
        <v>1912</v>
      </c>
    </row>
    <row r="181" s="108" customFormat="1" ht="26" customHeight="1" spans="1:5">
      <c r="A181" s="131">
        <v>173</v>
      </c>
      <c r="B181" s="154"/>
      <c r="C181" s="152" t="s">
        <v>1789</v>
      </c>
      <c r="D181" s="155">
        <v>0.0324</v>
      </c>
      <c r="E181" s="153" t="s">
        <v>1913</v>
      </c>
    </row>
    <row r="182" s="108" customFormat="1" ht="26" customHeight="1" spans="1:5">
      <c r="A182" s="131">
        <v>174</v>
      </c>
      <c r="B182" s="154"/>
      <c r="C182" s="152" t="s">
        <v>1789</v>
      </c>
      <c r="D182" s="155">
        <v>0.0416</v>
      </c>
      <c r="E182" s="153" t="s">
        <v>1914</v>
      </c>
    </row>
    <row r="183" s="108" customFormat="1" ht="26" customHeight="1" spans="1:5">
      <c r="A183" s="131">
        <v>175</v>
      </c>
      <c r="B183" s="154"/>
      <c r="C183" s="152" t="s">
        <v>1784</v>
      </c>
      <c r="D183" s="155">
        <v>3.2001</v>
      </c>
      <c r="E183" s="153" t="s">
        <v>1915</v>
      </c>
    </row>
    <row r="184" s="108" customFormat="1" ht="26" customHeight="1" spans="1:5">
      <c r="A184" s="131">
        <v>176</v>
      </c>
      <c r="B184" s="154"/>
      <c r="C184" s="152" t="s">
        <v>1784</v>
      </c>
      <c r="D184" s="155">
        <v>0.1818</v>
      </c>
      <c r="E184" s="153" t="s">
        <v>1916</v>
      </c>
    </row>
    <row r="185" s="108" customFormat="1" ht="26" customHeight="1" spans="1:5">
      <c r="A185" s="131">
        <v>177</v>
      </c>
      <c r="B185" s="154"/>
      <c r="C185" s="152" t="s">
        <v>1789</v>
      </c>
      <c r="D185" s="155">
        <v>1.2918</v>
      </c>
      <c r="E185" s="153" t="s">
        <v>1917</v>
      </c>
    </row>
    <row r="186" s="108" customFormat="1" ht="26" customHeight="1" spans="1:5">
      <c r="A186" s="131">
        <v>178</v>
      </c>
      <c r="B186" s="154"/>
      <c r="C186" s="152" t="s">
        <v>1784</v>
      </c>
      <c r="D186" s="155">
        <v>1.769261</v>
      </c>
      <c r="E186" s="153" t="s">
        <v>1918</v>
      </c>
    </row>
    <row r="187" s="108" customFormat="1" ht="26" customHeight="1" spans="1:5">
      <c r="A187" s="131">
        <v>179</v>
      </c>
      <c r="B187" s="154"/>
      <c r="C187" s="152" t="s">
        <v>1776</v>
      </c>
      <c r="D187" s="155">
        <v>4.1225</v>
      </c>
      <c r="E187" s="153" t="s">
        <v>1836</v>
      </c>
    </row>
    <row r="188" s="108" customFormat="1" ht="26" customHeight="1" spans="1:5">
      <c r="A188" s="131">
        <v>180</v>
      </c>
      <c r="B188" s="154"/>
      <c r="C188" s="152" t="s">
        <v>1789</v>
      </c>
      <c r="D188" s="155">
        <v>0.533719</v>
      </c>
      <c r="E188" s="153" t="s">
        <v>1919</v>
      </c>
    </row>
    <row r="189" s="108" customFormat="1" ht="26" customHeight="1" spans="1:5">
      <c r="A189" s="131">
        <v>181</v>
      </c>
      <c r="B189" s="150" t="s">
        <v>1920</v>
      </c>
      <c r="C189" s="154"/>
      <c r="D189" s="148">
        <f>SUM(D190:D191)</f>
        <v>2.6203</v>
      </c>
      <c r="E189" s="154"/>
    </row>
    <row r="190" s="108" customFormat="1" ht="26" customHeight="1" spans="1:5">
      <c r="A190" s="131">
        <v>182</v>
      </c>
      <c r="B190" s="154"/>
      <c r="C190" s="152" t="s">
        <v>1789</v>
      </c>
      <c r="D190" s="155">
        <v>0.0828</v>
      </c>
      <c r="E190" s="153" t="s">
        <v>1878</v>
      </c>
    </row>
    <row r="191" s="108" customFormat="1" ht="26" customHeight="1" spans="1:5">
      <c r="A191" s="131">
        <v>183</v>
      </c>
      <c r="B191" s="154"/>
      <c r="C191" s="152" t="s">
        <v>1789</v>
      </c>
      <c r="D191" s="155">
        <v>2.5375</v>
      </c>
      <c r="E191" s="153" t="s">
        <v>1921</v>
      </c>
    </row>
    <row r="192" s="108" customFormat="1" ht="26" customHeight="1" spans="1:5">
      <c r="A192" s="131">
        <v>184</v>
      </c>
      <c r="B192" s="150" t="s">
        <v>1922</v>
      </c>
      <c r="C192" s="154"/>
      <c r="D192" s="148">
        <f>SUM(D193:D199)</f>
        <v>12.506796</v>
      </c>
      <c r="E192" s="154"/>
    </row>
    <row r="193" s="108" customFormat="1" ht="26" customHeight="1" spans="1:5">
      <c r="A193" s="131">
        <v>185</v>
      </c>
      <c r="B193" s="154"/>
      <c r="C193" s="152" t="s">
        <v>1776</v>
      </c>
      <c r="D193" s="155">
        <v>1.78</v>
      </c>
      <c r="E193" s="153" t="s">
        <v>1826</v>
      </c>
    </row>
    <row r="194" s="108" customFormat="1" ht="26" customHeight="1" spans="1:5">
      <c r="A194" s="131">
        <v>186</v>
      </c>
      <c r="B194" s="154"/>
      <c r="C194" s="152" t="s">
        <v>1784</v>
      </c>
      <c r="D194" s="155">
        <v>2.9329</v>
      </c>
      <c r="E194" s="153" t="s">
        <v>1923</v>
      </c>
    </row>
    <row r="195" s="108" customFormat="1" ht="26" customHeight="1" spans="1:5">
      <c r="A195" s="131">
        <v>187</v>
      </c>
      <c r="B195" s="154"/>
      <c r="C195" s="152" t="s">
        <v>1784</v>
      </c>
      <c r="D195" s="155">
        <v>1.48651</v>
      </c>
      <c r="E195" s="153" t="s">
        <v>1836</v>
      </c>
    </row>
    <row r="196" s="108" customFormat="1" ht="26" customHeight="1" spans="1:5">
      <c r="A196" s="131">
        <v>188</v>
      </c>
      <c r="B196" s="154"/>
      <c r="C196" s="152" t="s">
        <v>1776</v>
      </c>
      <c r="D196" s="155">
        <v>5.1255</v>
      </c>
      <c r="E196" s="153" t="s">
        <v>1905</v>
      </c>
    </row>
    <row r="197" s="108" customFormat="1" ht="26" customHeight="1" spans="1:5">
      <c r="A197" s="131">
        <v>189</v>
      </c>
      <c r="B197" s="154"/>
      <c r="C197" s="152" t="s">
        <v>1784</v>
      </c>
      <c r="D197" s="155">
        <v>0.854686</v>
      </c>
      <c r="E197" s="153" t="s">
        <v>1924</v>
      </c>
    </row>
    <row r="198" s="108" customFormat="1" ht="26" customHeight="1" spans="1:5">
      <c r="A198" s="131">
        <v>190</v>
      </c>
      <c r="B198" s="154"/>
      <c r="C198" s="152" t="s">
        <v>1784</v>
      </c>
      <c r="D198" s="155">
        <v>0.149</v>
      </c>
      <c r="E198" s="153" t="s">
        <v>1878</v>
      </c>
    </row>
    <row r="199" s="108" customFormat="1" ht="26" customHeight="1" spans="1:5">
      <c r="A199" s="131">
        <v>191</v>
      </c>
      <c r="B199" s="154"/>
      <c r="C199" s="152" t="s">
        <v>1784</v>
      </c>
      <c r="D199" s="155">
        <v>0.1782</v>
      </c>
      <c r="E199" s="153" t="s">
        <v>1925</v>
      </c>
    </row>
    <row r="200" s="108" customFormat="1" ht="26" customHeight="1" spans="1:5">
      <c r="A200" s="131">
        <v>192</v>
      </c>
      <c r="B200" s="150" t="s">
        <v>1926</v>
      </c>
      <c r="C200" s="154"/>
      <c r="D200" s="148">
        <f>SUM(D201:D206)</f>
        <v>5.908389</v>
      </c>
      <c r="E200" s="154"/>
    </row>
    <row r="201" s="108" customFormat="1" ht="26" customHeight="1" spans="1:5">
      <c r="A201" s="131">
        <v>193</v>
      </c>
      <c r="B201" s="154"/>
      <c r="C201" s="152" t="s">
        <v>1784</v>
      </c>
      <c r="D201" s="155">
        <v>0.820911</v>
      </c>
      <c r="E201" s="153" t="s">
        <v>1927</v>
      </c>
    </row>
    <row r="202" s="108" customFormat="1" ht="26" customHeight="1" spans="1:5">
      <c r="A202" s="131">
        <v>194</v>
      </c>
      <c r="B202" s="154"/>
      <c r="C202" s="152" t="s">
        <v>1776</v>
      </c>
      <c r="D202" s="155">
        <v>1.42</v>
      </c>
      <c r="E202" s="153" t="s">
        <v>1826</v>
      </c>
    </row>
    <row r="203" s="108" customFormat="1" ht="26" customHeight="1" spans="1:5">
      <c r="A203" s="131">
        <v>195</v>
      </c>
      <c r="B203" s="154"/>
      <c r="C203" s="152" t="s">
        <v>1784</v>
      </c>
      <c r="D203" s="155">
        <v>0.667278</v>
      </c>
      <c r="E203" s="153" t="s">
        <v>1836</v>
      </c>
    </row>
    <row r="204" s="108" customFormat="1" ht="26" customHeight="1" spans="1:5">
      <c r="A204" s="131">
        <v>196</v>
      </c>
      <c r="B204" s="154"/>
      <c r="C204" s="152" t="s">
        <v>1784</v>
      </c>
      <c r="D204" s="155">
        <v>0.0999</v>
      </c>
      <c r="E204" s="153" t="s">
        <v>1878</v>
      </c>
    </row>
    <row r="205" s="108" customFormat="1" ht="26" customHeight="1" spans="1:5">
      <c r="A205" s="131">
        <v>197</v>
      </c>
      <c r="B205" s="154"/>
      <c r="C205" s="152" t="s">
        <v>1784</v>
      </c>
      <c r="D205" s="155">
        <v>0.76</v>
      </c>
      <c r="E205" s="153" t="s">
        <v>1834</v>
      </c>
    </row>
    <row r="206" s="108" customFormat="1" ht="26" customHeight="1" spans="1:5">
      <c r="A206" s="131">
        <v>198</v>
      </c>
      <c r="B206" s="154"/>
      <c r="C206" s="152" t="s">
        <v>1784</v>
      </c>
      <c r="D206" s="155">
        <v>2.1403</v>
      </c>
      <c r="E206" s="153" t="s">
        <v>1923</v>
      </c>
    </row>
    <row r="207" s="108" customFormat="1" ht="26" customHeight="1" spans="1:5">
      <c r="A207" s="131">
        <v>199</v>
      </c>
      <c r="B207" s="150" t="s">
        <v>1928</v>
      </c>
      <c r="C207" s="154"/>
      <c r="D207" s="148">
        <f>SUM(D208)</f>
        <v>11.86</v>
      </c>
      <c r="E207" s="154"/>
    </row>
    <row r="208" s="108" customFormat="1" ht="26" customHeight="1" spans="1:5">
      <c r="A208" s="131">
        <v>200</v>
      </c>
      <c r="B208" s="154"/>
      <c r="C208" s="152" t="s">
        <v>1776</v>
      </c>
      <c r="D208" s="155">
        <v>11.86</v>
      </c>
      <c r="E208" s="153" t="s">
        <v>1929</v>
      </c>
    </row>
    <row r="209" s="108" customFormat="1" ht="26" customHeight="1" spans="1:5">
      <c r="A209" s="131">
        <v>201</v>
      </c>
      <c r="B209" s="150" t="s">
        <v>1930</v>
      </c>
      <c r="C209" s="154"/>
      <c r="D209" s="148">
        <f>SUM(D210:D215)</f>
        <v>57.5235</v>
      </c>
      <c r="E209" s="154"/>
    </row>
    <row r="210" s="108" customFormat="1" ht="26" customHeight="1" spans="1:5">
      <c r="A210" s="131">
        <v>202</v>
      </c>
      <c r="B210" s="154"/>
      <c r="C210" s="152" t="s">
        <v>1789</v>
      </c>
      <c r="D210" s="155">
        <v>3.187136</v>
      </c>
      <c r="E210" s="153" t="s">
        <v>1931</v>
      </c>
    </row>
    <row r="211" s="108" customFormat="1" ht="26" customHeight="1" spans="1:5">
      <c r="A211" s="131">
        <v>203</v>
      </c>
      <c r="B211" s="154"/>
      <c r="C211" s="152" t="s">
        <v>1791</v>
      </c>
      <c r="D211" s="155">
        <v>0.0615</v>
      </c>
      <c r="E211" s="153" t="s">
        <v>1932</v>
      </c>
    </row>
    <row r="212" s="108" customFormat="1" ht="26" customHeight="1" spans="1:5">
      <c r="A212" s="131">
        <v>204</v>
      </c>
      <c r="B212" s="154"/>
      <c r="C212" s="152" t="s">
        <v>1789</v>
      </c>
      <c r="D212" s="155">
        <v>0.968</v>
      </c>
      <c r="E212" s="153" t="s">
        <v>1879</v>
      </c>
    </row>
    <row r="213" s="108" customFormat="1" ht="26" customHeight="1" spans="1:5">
      <c r="A213" s="131">
        <v>205</v>
      </c>
      <c r="B213" s="154"/>
      <c r="C213" s="152" t="s">
        <v>1791</v>
      </c>
      <c r="D213" s="155">
        <v>45.66</v>
      </c>
      <c r="E213" s="153" t="s">
        <v>1933</v>
      </c>
    </row>
    <row r="214" s="108" customFormat="1" ht="26" customHeight="1" spans="1:5">
      <c r="A214" s="131">
        <v>206</v>
      </c>
      <c r="B214" s="154"/>
      <c r="C214" s="152" t="s">
        <v>1791</v>
      </c>
      <c r="D214" s="155">
        <v>7.391464</v>
      </c>
      <c r="E214" s="153" t="s">
        <v>1836</v>
      </c>
    </row>
    <row r="215" s="108" customFormat="1" ht="26" customHeight="1" spans="1:5">
      <c r="A215" s="131">
        <v>207</v>
      </c>
      <c r="B215" s="154"/>
      <c r="C215" s="152" t="s">
        <v>1789</v>
      </c>
      <c r="D215" s="155">
        <v>0.2554</v>
      </c>
      <c r="E215" s="153" t="s">
        <v>1934</v>
      </c>
    </row>
    <row r="216" s="108" customFormat="1" ht="26" customHeight="1" spans="1:5">
      <c r="A216" s="131">
        <v>208</v>
      </c>
      <c r="B216" s="150" t="s">
        <v>1935</v>
      </c>
      <c r="C216" s="154"/>
      <c r="D216" s="148">
        <f>SUM(D217:D222)</f>
        <v>25.124519</v>
      </c>
      <c r="E216" s="154"/>
    </row>
    <row r="217" s="108" customFormat="1" ht="26" customHeight="1" spans="1:5">
      <c r="A217" s="131">
        <v>209</v>
      </c>
      <c r="B217" s="154"/>
      <c r="C217" s="152" t="s">
        <v>1789</v>
      </c>
      <c r="D217" s="155">
        <v>0.1296</v>
      </c>
      <c r="E217" s="153" t="s">
        <v>1936</v>
      </c>
    </row>
    <row r="218" s="108" customFormat="1" ht="26" customHeight="1" spans="1:5">
      <c r="A218" s="131">
        <v>210</v>
      </c>
      <c r="B218" s="154"/>
      <c r="C218" s="152" t="s">
        <v>1789</v>
      </c>
      <c r="D218" s="155">
        <v>0.200745</v>
      </c>
      <c r="E218" s="153" t="s">
        <v>1839</v>
      </c>
    </row>
    <row r="219" s="108" customFormat="1" ht="26" customHeight="1" spans="1:5">
      <c r="A219" s="131">
        <v>211</v>
      </c>
      <c r="B219" s="154"/>
      <c r="C219" s="152" t="s">
        <v>1789</v>
      </c>
      <c r="D219" s="155">
        <v>5.098</v>
      </c>
      <c r="E219" s="153" t="s">
        <v>1845</v>
      </c>
    </row>
    <row r="220" s="108" customFormat="1" ht="26" customHeight="1" spans="1:5">
      <c r="A220" s="131">
        <v>212</v>
      </c>
      <c r="B220" s="154"/>
      <c r="C220" s="152" t="s">
        <v>1791</v>
      </c>
      <c r="D220" s="155">
        <v>0.0156</v>
      </c>
      <c r="E220" s="153" t="s">
        <v>1937</v>
      </c>
    </row>
    <row r="221" s="108" customFormat="1" ht="26" customHeight="1" spans="1:5">
      <c r="A221" s="131">
        <v>213</v>
      </c>
      <c r="B221" s="154"/>
      <c r="C221" s="152" t="s">
        <v>1789</v>
      </c>
      <c r="D221" s="155">
        <v>3.600574</v>
      </c>
      <c r="E221" s="153" t="s">
        <v>1938</v>
      </c>
    </row>
    <row r="222" s="108" customFormat="1" ht="26" customHeight="1" spans="1:5">
      <c r="A222" s="131">
        <v>214</v>
      </c>
      <c r="B222" s="154"/>
      <c r="C222" s="152" t="s">
        <v>1791</v>
      </c>
      <c r="D222" s="155">
        <v>16.08</v>
      </c>
      <c r="E222" s="153" t="s">
        <v>1838</v>
      </c>
    </row>
    <row r="223" s="108" customFormat="1" ht="26" customHeight="1" spans="1:5">
      <c r="A223" s="131">
        <v>215</v>
      </c>
      <c r="B223" s="150" t="s">
        <v>1939</v>
      </c>
      <c r="C223" s="154"/>
      <c r="D223" s="148">
        <f>SUM(D224)</f>
        <v>0.061609</v>
      </c>
      <c r="E223" s="154"/>
    </row>
    <row r="224" s="108" customFormat="1" ht="26" customHeight="1" spans="1:5">
      <c r="A224" s="131">
        <v>216</v>
      </c>
      <c r="B224" s="154"/>
      <c r="C224" s="152" t="s">
        <v>1784</v>
      </c>
      <c r="D224" s="155">
        <v>0.061609</v>
      </c>
      <c r="E224" s="153" t="s">
        <v>1940</v>
      </c>
    </row>
    <row r="225" s="108" customFormat="1" ht="26" customHeight="1" spans="1:5">
      <c r="A225" s="131">
        <v>217</v>
      </c>
      <c r="B225" s="150" t="s">
        <v>1941</v>
      </c>
      <c r="C225" s="154"/>
      <c r="D225" s="148">
        <f>SUM(D226:D227)</f>
        <v>0.134542</v>
      </c>
      <c r="E225" s="154"/>
    </row>
    <row r="226" s="108" customFormat="1" ht="26" customHeight="1" spans="1:5">
      <c r="A226" s="131">
        <v>218</v>
      </c>
      <c r="B226" s="154"/>
      <c r="C226" s="152" t="s">
        <v>1784</v>
      </c>
      <c r="D226" s="155">
        <v>0.058942</v>
      </c>
      <c r="E226" s="153" t="s">
        <v>1942</v>
      </c>
    </row>
    <row r="227" s="108" customFormat="1" ht="26" customHeight="1" spans="1:5">
      <c r="A227" s="131">
        <v>219</v>
      </c>
      <c r="B227" s="154"/>
      <c r="C227" s="152" t="s">
        <v>1784</v>
      </c>
      <c r="D227" s="155">
        <v>0.0756</v>
      </c>
      <c r="E227" s="153" t="s">
        <v>1943</v>
      </c>
    </row>
    <row r="228" s="108" customFormat="1" ht="26" customHeight="1" spans="1:5">
      <c r="A228" s="131">
        <v>220</v>
      </c>
      <c r="B228" s="150" t="s">
        <v>1944</v>
      </c>
      <c r="C228" s="154"/>
      <c r="D228" s="148">
        <f>SUM(D229)</f>
        <v>566.3</v>
      </c>
      <c r="E228" s="154"/>
    </row>
    <row r="229" s="108" customFormat="1" ht="26" customHeight="1" spans="1:5">
      <c r="A229" s="131">
        <v>221</v>
      </c>
      <c r="B229" s="150" t="s">
        <v>1945</v>
      </c>
      <c r="C229" s="154"/>
      <c r="D229" s="148">
        <f>SUM(D230:D233)</f>
        <v>566.3</v>
      </c>
      <c r="E229" s="154"/>
    </row>
    <row r="230" s="108" customFormat="1" ht="26" customHeight="1" spans="1:5">
      <c r="A230" s="131">
        <v>222</v>
      </c>
      <c r="B230" s="154"/>
      <c r="C230" s="152" t="s">
        <v>1809</v>
      </c>
      <c r="D230" s="155">
        <v>500</v>
      </c>
      <c r="E230" s="153" t="s">
        <v>1946</v>
      </c>
    </row>
    <row r="231" s="108" customFormat="1" ht="26" customHeight="1" spans="1:5">
      <c r="A231" s="131">
        <v>223</v>
      </c>
      <c r="B231" s="154"/>
      <c r="C231" s="152" t="s">
        <v>1768</v>
      </c>
      <c r="D231" s="155">
        <v>0.8</v>
      </c>
      <c r="E231" s="153" t="s">
        <v>1947</v>
      </c>
    </row>
    <row r="232" s="108" customFormat="1" ht="26" customHeight="1" spans="1:5">
      <c r="A232" s="131">
        <v>224</v>
      </c>
      <c r="B232" s="154"/>
      <c r="C232" s="152" t="s">
        <v>1948</v>
      </c>
      <c r="D232" s="155">
        <v>0.5</v>
      </c>
      <c r="E232" s="153" t="s">
        <v>1949</v>
      </c>
    </row>
    <row r="233" s="108" customFormat="1" ht="26" customHeight="1" spans="1:5">
      <c r="A233" s="131"/>
      <c r="B233" s="154"/>
      <c r="C233" s="152" t="s">
        <v>1811</v>
      </c>
      <c r="D233" s="156">
        <v>65</v>
      </c>
      <c r="E233" s="153" t="s">
        <v>1812</v>
      </c>
    </row>
    <row r="234" s="108" customFormat="1" ht="26" customHeight="1" spans="1:5">
      <c r="A234" s="131">
        <v>225</v>
      </c>
      <c r="B234" s="150" t="s">
        <v>1950</v>
      </c>
      <c r="C234" s="154"/>
      <c r="D234" s="148">
        <f>SUM(D235)</f>
        <v>310</v>
      </c>
      <c r="E234" s="154"/>
    </row>
    <row r="235" s="108" customFormat="1" ht="26" customHeight="1" spans="1:5">
      <c r="A235" s="131">
        <v>226</v>
      </c>
      <c r="B235" s="150" t="s">
        <v>1951</v>
      </c>
      <c r="C235" s="154"/>
      <c r="D235" s="148">
        <f>SUM(D236:D237)</f>
        <v>310</v>
      </c>
      <c r="E235" s="154"/>
    </row>
    <row r="236" s="108" customFormat="1" ht="26" customHeight="1" spans="1:5">
      <c r="A236" s="131">
        <v>227</v>
      </c>
      <c r="B236" s="154"/>
      <c r="C236" s="152" t="s">
        <v>1952</v>
      </c>
      <c r="D236" s="155">
        <v>100</v>
      </c>
      <c r="E236" s="153" t="s">
        <v>1953</v>
      </c>
    </row>
    <row r="237" s="108" customFormat="1" ht="26" customHeight="1" spans="1:5">
      <c r="A237" s="131">
        <v>228</v>
      </c>
      <c r="B237" s="154"/>
      <c r="C237" s="152" t="s">
        <v>1952</v>
      </c>
      <c r="D237" s="155">
        <v>210</v>
      </c>
      <c r="E237" s="153" t="s">
        <v>1946</v>
      </c>
    </row>
    <row r="238" s="108" customFormat="1" ht="26" customHeight="1" spans="1:5">
      <c r="A238" s="131"/>
      <c r="B238" s="150" t="s">
        <v>1954</v>
      </c>
      <c r="C238" s="152"/>
      <c r="D238" s="155">
        <f>SUM(D239)</f>
        <v>44.760447</v>
      </c>
      <c r="E238" s="153"/>
    </row>
    <row r="239" s="108" customFormat="1" ht="26" customHeight="1" spans="1:5">
      <c r="A239" s="131"/>
      <c r="B239" s="154"/>
      <c r="C239" s="152" t="s">
        <v>1955</v>
      </c>
      <c r="D239" s="156">
        <v>44.760447</v>
      </c>
      <c r="E239" s="153" t="s">
        <v>1956</v>
      </c>
    </row>
    <row r="240" s="108" customFormat="1" ht="26" customHeight="1" spans="1:5">
      <c r="A240" s="131">
        <v>229</v>
      </c>
      <c r="B240" s="150" t="s">
        <v>1957</v>
      </c>
      <c r="C240" s="154"/>
      <c r="D240" s="148">
        <v>472.930455</v>
      </c>
      <c r="E240" s="154"/>
    </row>
    <row r="241" s="108" customFormat="1" ht="26" customHeight="1" spans="1:5">
      <c r="A241" s="131">
        <v>230</v>
      </c>
      <c r="B241" s="150" t="s">
        <v>1958</v>
      </c>
      <c r="C241" s="154"/>
      <c r="D241" s="148">
        <v>3.479055</v>
      </c>
      <c r="E241" s="154"/>
    </row>
    <row r="242" s="108" customFormat="1" ht="26" customHeight="1" spans="1:5">
      <c r="A242" s="131">
        <v>231</v>
      </c>
      <c r="B242" s="154"/>
      <c r="C242" s="152" t="s">
        <v>1959</v>
      </c>
      <c r="D242" s="155">
        <v>3.479055</v>
      </c>
      <c r="E242" s="153" t="s">
        <v>1960</v>
      </c>
    </row>
    <row r="243" s="108" customFormat="1" ht="26" customHeight="1" spans="1:5">
      <c r="A243" s="131">
        <v>232</v>
      </c>
      <c r="B243" s="154"/>
      <c r="C243" s="152" t="s">
        <v>1961</v>
      </c>
      <c r="D243" s="155">
        <v>0</v>
      </c>
      <c r="E243" s="153" t="s">
        <v>1962</v>
      </c>
    </row>
    <row r="244" s="108" customFormat="1" ht="26" customHeight="1" spans="1:5">
      <c r="A244" s="131">
        <v>233</v>
      </c>
      <c r="B244" s="150" t="s">
        <v>1963</v>
      </c>
      <c r="C244" s="154"/>
      <c r="D244" s="148">
        <v>467.4514</v>
      </c>
      <c r="E244" s="154"/>
    </row>
    <row r="245" s="108" customFormat="1" ht="26" customHeight="1" spans="1:5">
      <c r="A245" s="131">
        <v>234</v>
      </c>
      <c r="B245" s="150" t="s">
        <v>1964</v>
      </c>
      <c r="C245" s="154"/>
      <c r="D245" s="148">
        <v>467.4514</v>
      </c>
      <c r="E245" s="154"/>
    </row>
    <row r="246" s="108" customFormat="1" ht="26" customHeight="1" spans="1:5">
      <c r="A246" s="131">
        <v>235</v>
      </c>
      <c r="B246" s="154"/>
      <c r="C246" s="152" t="s">
        <v>1965</v>
      </c>
      <c r="D246" s="155">
        <v>467.4514</v>
      </c>
      <c r="E246" s="153" t="s">
        <v>1966</v>
      </c>
    </row>
    <row r="247" s="108" customFormat="1" ht="26" customHeight="1" spans="1:5">
      <c r="A247" s="131">
        <v>236</v>
      </c>
      <c r="B247" s="150" t="s">
        <v>1967</v>
      </c>
      <c r="C247" s="154"/>
      <c r="D247" s="148">
        <v>0.5</v>
      </c>
      <c r="E247" s="154"/>
    </row>
    <row r="248" s="108" customFormat="1" ht="26" customHeight="1" spans="1:5">
      <c r="A248" s="131">
        <v>237</v>
      </c>
      <c r="B248" s="150" t="s">
        <v>1968</v>
      </c>
      <c r="C248" s="154"/>
      <c r="D248" s="148">
        <v>0.5</v>
      </c>
      <c r="E248" s="154"/>
    </row>
    <row r="249" s="108" customFormat="1" ht="26" customHeight="1" spans="1:5">
      <c r="A249" s="131">
        <v>238</v>
      </c>
      <c r="B249" s="154"/>
      <c r="C249" s="152" t="s">
        <v>1768</v>
      </c>
      <c r="D249" s="155">
        <v>0.5</v>
      </c>
      <c r="E249" s="153" t="s">
        <v>1949</v>
      </c>
    </row>
    <row r="250" s="108" customFormat="1" ht="26" customHeight="1" spans="1:5">
      <c r="A250" s="131">
        <v>239</v>
      </c>
      <c r="B250" s="150" t="s">
        <v>1969</v>
      </c>
      <c r="C250" s="154"/>
      <c r="D250" s="148">
        <v>0.5</v>
      </c>
      <c r="E250" s="154"/>
    </row>
    <row r="251" s="108" customFormat="1" ht="26" customHeight="1" spans="1:5">
      <c r="A251" s="131">
        <v>240</v>
      </c>
      <c r="B251" s="150" t="s">
        <v>1970</v>
      </c>
      <c r="C251" s="154"/>
      <c r="D251" s="148">
        <v>0.5</v>
      </c>
      <c r="E251" s="154"/>
    </row>
    <row r="252" s="108" customFormat="1" ht="26" customHeight="1" spans="1:5">
      <c r="A252" s="131">
        <v>241</v>
      </c>
      <c r="B252" s="154"/>
      <c r="C252" s="152" t="s">
        <v>1768</v>
      </c>
      <c r="D252" s="155">
        <v>0.5</v>
      </c>
      <c r="E252" s="153" t="s">
        <v>1971</v>
      </c>
    </row>
    <row r="253" s="108" customFormat="1" ht="26" customHeight="1" spans="1:5">
      <c r="A253" s="131">
        <v>242</v>
      </c>
      <c r="B253" s="150" t="s">
        <v>1972</v>
      </c>
      <c r="C253" s="154"/>
      <c r="D253" s="148">
        <v>0.5</v>
      </c>
      <c r="E253" s="154"/>
    </row>
    <row r="254" s="108" customFormat="1" ht="26" customHeight="1" spans="1:5">
      <c r="A254" s="131">
        <v>243</v>
      </c>
      <c r="B254" s="150" t="s">
        <v>1973</v>
      </c>
      <c r="C254" s="154"/>
      <c r="D254" s="148">
        <v>0.5</v>
      </c>
      <c r="E254" s="154"/>
    </row>
    <row r="255" s="108" customFormat="1" ht="26" customHeight="1" spans="1:5">
      <c r="A255" s="131">
        <v>244</v>
      </c>
      <c r="B255" s="154"/>
      <c r="C255" s="152" t="s">
        <v>1768</v>
      </c>
      <c r="D255" s="155">
        <v>0.5</v>
      </c>
      <c r="E255" s="153" t="s">
        <v>1974</v>
      </c>
    </row>
    <row r="256" s="108" customFormat="1" ht="26" customHeight="1" spans="1:5">
      <c r="A256" s="131">
        <v>245</v>
      </c>
      <c r="B256" s="150" t="s">
        <v>1975</v>
      </c>
      <c r="C256" s="154"/>
      <c r="D256" s="148">
        <v>0.5</v>
      </c>
      <c r="E256" s="154"/>
    </row>
    <row r="257" s="108" customFormat="1" ht="26" customHeight="1" spans="1:5">
      <c r="A257" s="131">
        <v>246</v>
      </c>
      <c r="B257" s="150" t="s">
        <v>1976</v>
      </c>
      <c r="C257" s="154"/>
      <c r="D257" s="148">
        <v>0.5</v>
      </c>
      <c r="E257" s="154"/>
    </row>
    <row r="258" s="108" customFormat="1" ht="26" customHeight="1" spans="1:5">
      <c r="A258" s="131">
        <v>247</v>
      </c>
      <c r="B258" s="154"/>
      <c r="C258" s="152" t="s">
        <v>1768</v>
      </c>
      <c r="D258" s="155">
        <v>0.5</v>
      </c>
      <c r="E258" s="153" t="s">
        <v>1977</v>
      </c>
    </row>
    <row r="259" s="108" customFormat="1" ht="26" customHeight="1" spans="1:5">
      <c r="A259" s="131">
        <v>248</v>
      </c>
      <c r="B259" s="150" t="s">
        <v>1978</v>
      </c>
      <c r="C259" s="154"/>
      <c r="D259" s="148">
        <f>SUM(D260,D267,D269)</f>
        <v>2179.4192</v>
      </c>
      <c r="E259" s="154"/>
    </row>
    <row r="260" s="108" customFormat="1" ht="26" customHeight="1" spans="1:5">
      <c r="A260" s="131">
        <v>249</v>
      </c>
      <c r="B260" s="150" t="s">
        <v>1979</v>
      </c>
      <c r="C260" s="154"/>
      <c r="D260" s="148">
        <v>844.967</v>
      </c>
      <c r="E260" s="154"/>
    </row>
    <row r="261" s="108" customFormat="1" ht="26" customHeight="1" spans="1:5">
      <c r="A261" s="131">
        <v>250</v>
      </c>
      <c r="B261" s="150" t="s">
        <v>1980</v>
      </c>
      <c r="C261" s="154"/>
      <c r="D261" s="148">
        <v>844.967</v>
      </c>
      <c r="E261" s="154"/>
    </row>
    <row r="262" s="108" customFormat="1" ht="26" customHeight="1" spans="1:5">
      <c r="A262" s="131">
        <v>251</v>
      </c>
      <c r="B262" s="154"/>
      <c r="C262" s="152" t="s">
        <v>1981</v>
      </c>
      <c r="D262" s="155">
        <v>90</v>
      </c>
      <c r="E262" s="153" t="s">
        <v>1982</v>
      </c>
    </row>
    <row r="263" s="108" customFormat="1" ht="26" customHeight="1" spans="1:5">
      <c r="A263" s="131">
        <v>252</v>
      </c>
      <c r="B263" s="154"/>
      <c r="C263" s="152" t="s">
        <v>1983</v>
      </c>
      <c r="D263" s="155">
        <v>14.967</v>
      </c>
      <c r="E263" s="153" t="s">
        <v>1984</v>
      </c>
    </row>
    <row r="264" s="108" customFormat="1" ht="26" customHeight="1" spans="1:5">
      <c r="A264" s="131">
        <v>253</v>
      </c>
      <c r="B264" s="154"/>
      <c r="C264" s="152" t="s">
        <v>1985</v>
      </c>
      <c r="D264" s="155">
        <v>90</v>
      </c>
      <c r="E264" s="153" t="s">
        <v>1986</v>
      </c>
    </row>
    <row r="265" s="108" customFormat="1" ht="26" customHeight="1" spans="1:5">
      <c r="A265" s="131">
        <v>254</v>
      </c>
      <c r="B265" s="154"/>
      <c r="C265" s="152" t="s">
        <v>1987</v>
      </c>
      <c r="D265" s="155">
        <v>350</v>
      </c>
      <c r="E265" s="153" t="s">
        <v>1988</v>
      </c>
    </row>
    <row r="266" s="108" customFormat="1" ht="26" customHeight="1" spans="1:5">
      <c r="A266" s="131">
        <v>255</v>
      </c>
      <c r="B266" s="154"/>
      <c r="C266" s="152" t="s">
        <v>1989</v>
      </c>
      <c r="D266" s="155">
        <v>300</v>
      </c>
      <c r="E266" s="153" t="s">
        <v>1990</v>
      </c>
    </row>
    <row r="267" s="108" customFormat="1" ht="26" customHeight="1" spans="1:5">
      <c r="A267" s="131">
        <v>256</v>
      </c>
      <c r="B267" s="150" t="s">
        <v>1991</v>
      </c>
      <c r="C267" s="152"/>
      <c r="D267" s="155">
        <f>SUM(D268)</f>
        <v>15</v>
      </c>
      <c r="E267" s="153"/>
    </row>
    <row r="268" s="108" customFormat="1" ht="31" customHeight="1" spans="1:5">
      <c r="A268" s="131">
        <v>257</v>
      </c>
      <c r="B268" s="154"/>
      <c r="C268" s="152" t="s">
        <v>1992</v>
      </c>
      <c r="D268" s="156">
        <v>15</v>
      </c>
      <c r="E268" s="153" t="s">
        <v>1993</v>
      </c>
    </row>
    <row r="269" s="108" customFormat="1" ht="26" customHeight="1" spans="1:5">
      <c r="A269" s="131">
        <v>258</v>
      </c>
      <c r="B269" s="150" t="s">
        <v>1994</v>
      </c>
      <c r="C269" s="154"/>
      <c r="D269" s="148">
        <v>1319.4522</v>
      </c>
      <c r="E269" s="154"/>
    </row>
    <row r="270" s="108" customFormat="1" ht="26" customHeight="1" spans="1:5">
      <c r="A270" s="131">
        <v>259</v>
      </c>
      <c r="B270" s="154"/>
      <c r="C270" s="152" t="s">
        <v>1995</v>
      </c>
      <c r="D270" s="155">
        <v>162.39</v>
      </c>
      <c r="E270" s="153" t="s">
        <v>1996</v>
      </c>
    </row>
    <row r="271" s="108" customFormat="1" ht="26" customHeight="1" spans="1:5">
      <c r="A271" s="131">
        <v>258</v>
      </c>
      <c r="B271" s="154"/>
      <c r="C271" s="152" t="s">
        <v>1997</v>
      </c>
      <c r="D271" s="155">
        <v>1000</v>
      </c>
      <c r="E271" s="153" t="s">
        <v>1998</v>
      </c>
    </row>
    <row r="272" s="108" customFormat="1" ht="26" customHeight="1" spans="1:5">
      <c r="A272" s="131">
        <v>259</v>
      </c>
      <c r="B272" s="154"/>
      <c r="C272" s="152" t="s">
        <v>1999</v>
      </c>
      <c r="D272" s="155">
        <v>13.3022</v>
      </c>
      <c r="E272" s="153" t="s">
        <v>2000</v>
      </c>
    </row>
    <row r="273" s="108" customFormat="1" ht="26" customHeight="1" spans="1:5">
      <c r="A273" s="131">
        <v>260</v>
      </c>
      <c r="B273" s="154"/>
      <c r="C273" s="152" t="s">
        <v>2001</v>
      </c>
      <c r="D273" s="155">
        <v>37.76</v>
      </c>
      <c r="E273" s="153" t="s">
        <v>2002</v>
      </c>
    </row>
    <row r="274" s="108" customFormat="1" ht="26" customHeight="1" spans="1:5">
      <c r="A274" s="131">
        <v>261</v>
      </c>
      <c r="B274" s="154"/>
      <c r="C274" s="152" t="s">
        <v>2003</v>
      </c>
      <c r="D274" s="155">
        <v>6</v>
      </c>
      <c r="E274" s="153" t="s">
        <v>2004</v>
      </c>
    </row>
    <row r="275" s="108" customFormat="1" ht="26" customHeight="1" spans="1:5">
      <c r="A275" s="131">
        <v>262</v>
      </c>
      <c r="B275" s="154"/>
      <c r="C275" s="152" t="s">
        <v>1717</v>
      </c>
      <c r="D275" s="155">
        <v>100</v>
      </c>
      <c r="E275" s="153" t="s">
        <v>2005</v>
      </c>
    </row>
    <row r="276" s="108" customFormat="1" ht="26" customHeight="1" spans="1:5">
      <c r="A276" s="131">
        <v>263</v>
      </c>
      <c r="B276" s="150" t="s">
        <v>1712</v>
      </c>
      <c r="C276" s="154"/>
      <c r="D276" s="148">
        <f>SUM(D277,D280,D284,D287,D289,D291)</f>
        <v>383.6</v>
      </c>
      <c r="E276" s="154"/>
    </row>
    <row r="277" s="108" customFormat="1" ht="26" customHeight="1" spans="1:5">
      <c r="A277" s="131">
        <v>264</v>
      </c>
      <c r="B277" s="150" t="s">
        <v>2006</v>
      </c>
      <c r="C277" s="154"/>
      <c r="D277" s="148">
        <f>SUM(D278)</f>
        <v>12</v>
      </c>
      <c r="E277" s="154"/>
    </row>
    <row r="278" s="108" customFormat="1" ht="26" customHeight="1" spans="1:5">
      <c r="A278" s="131">
        <v>265</v>
      </c>
      <c r="B278" s="150" t="s">
        <v>2007</v>
      </c>
      <c r="C278" s="154"/>
      <c r="D278" s="148">
        <f>SUM(D279)</f>
        <v>12</v>
      </c>
      <c r="E278" s="154"/>
    </row>
    <row r="279" s="108" customFormat="1" ht="26" customHeight="1" spans="1:5">
      <c r="A279" s="131">
        <v>266</v>
      </c>
      <c r="B279" s="154"/>
      <c r="C279" s="152" t="s">
        <v>1768</v>
      </c>
      <c r="D279" s="155">
        <v>12</v>
      </c>
      <c r="E279" s="153" t="s">
        <v>2008</v>
      </c>
    </row>
    <row r="280" s="108" customFormat="1" ht="26" customHeight="1" spans="1:5">
      <c r="A280" s="131">
        <v>267</v>
      </c>
      <c r="B280" s="150" t="s">
        <v>2009</v>
      </c>
      <c r="C280" s="154"/>
      <c r="D280" s="148">
        <f>SUM(D281:D282)</f>
        <v>210</v>
      </c>
      <c r="E280" s="154"/>
    </row>
    <row r="281" s="108" customFormat="1" ht="26" customHeight="1" spans="1:5">
      <c r="A281" s="131"/>
      <c r="B281" s="150" t="s">
        <v>2010</v>
      </c>
      <c r="C281" s="152" t="s">
        <v>2011</v>
      </c>
      <c r="D281" s="157">
        <v>200</v>
      </c>
      <c r="E281" s="153" t="s">
        <v>2012</v>
      </c>
    </row>
    <row r="282" s="108" customFormat="1" ht="26" customHeight="1" spans="1:5">
      <c r="A282" s="131">
        <v>268</v>
      </c>
      <c r="B282" s="150" t="s">
        <v>2013</v>
      </c>
      <c r="C282" s="154"/>
      <c r="D282" s="148">
        <f>SUM(D283)</f>
        <v>10</v>
      </c>
      <c r="E282" s="154"/>
    </row>
    <row r="283" s="108" customFormat="1" ht="25.5" customHeight="1" spans="1:5">
      <c r="A283" s="131">
        <v>269</v>
      </c>
      <c r="B283" s="154"/>
      <c r="C283" s="152" t="s">
        <v>1771</v>
      </c>
      <c r="D283" s="155">
        <v>10</v>
      </c>
      <c r="E283" s="153" t="s">
        <v>2014</v>
      </c>
    </row>
    <row r="284" s="109" customFormat="1" ht="38" customHeight="1" spans="1:5">
      <c r="A284" s="131">
        <v>270</v>
      </c>
      <c r="B284" s="150" t="s">
        <v>2015</v>
      </c>
      <c r="C284" s="154"/>
      <c r="D284" s="148">
        <f>SUM(D285)</f>
        <v>6</v>
      </c>
      <c r="E284" s="154"/>
    </row>
    <row r="285" s="109" customFormat="1" ht="38" customHeight="1" spans="1:5">
      <c r="A285" s="131">
        <v>271</v>
      </c>
      <c r="B285" s="150" t="s">
        <v>2016</v>
      </c>
      <c r="C285" s="154"/>
      <c r="D285" s="148">
        <f>SUM(D286)</f>
        <v>6</v>
      </c>
      <c r="E285" s="154"/>
    </row>
    <row r="286" ht="28" customHeight="1" spans="1:5">
      <c r="A286" s="131">
        <v>272</v>
      </c>
      <c r="B286" s="154"/>
      <c r="C286" s="152" t="s">
        <v>2017</v>
      </c>
      <c r="D286" s="155">
        <v>6</v>
      </c>
      <c r="E286" s="153" t="s">
        <v>2018</v>
      </c>
    </row>
    <row r="287" ht="28" customHeight="1" spans="1:5">
      <c r="A287" s="131">
        <v>273</v>
      </c>
      <c r="B287" s="150" t="s">
        <v>2019</v>
      </c>
      <c r="C287" s="152"/>
      <c r="D287" s="155">
        <f>SUM(D288)</f>
        <v>16.2</v>
      </c>
      <c r="E287" s="153"/>
    </row>
    <row r="288" ht="28" customHeight="1" spans="1:5">
      <c r="A288" s="131">
        <v>274</v>
      </c>
      <c r="B288" s="154"/>
      <c r="C288" s="152" t="s">
        <v>2020</v>
      </c>
      <c r="D288" s="156">
        <v>16.2</v>
      </c>
      <c r="E288" s="153" t="s">
        <v>2021</v>
      </c>
    </row>
    <row r="289" ht="28" customHeight="1" spans="1:5">
      <c r="A289" s="131">
        <v>275</v>
      </c>
      <c r="B289" s="150" t="s">
        <v>2022</v>
      </c>
      <c r="C289" s="152"/>
      <c r="D289" s="155">
        <f>SUM(D290)</f>
        <v>100</v>
      </c>
      <c r="E289" s="153"/>
    </row>
    <row r="290" ht="28" customHeight="1" spans="1:5">
      <c r="A290" s="131">
        <v>276</v>
      </c>
      <c r="B290" s="154"/>
      <c r="C290" s="152" t="s">
        <v>2023</v>
      </c>
      <c r="D290" s="156">
        <v>100</v>
      </c>
      <c r="E290" s="153" t="s">
        <v>2024</v>
      </c>
    </row>
    <row r="291" ht="28" customHeight="1" spans="1:5">
      <c r="A291" s="131">
        <v>277</v>
      </c>
      <c r="B291" s="150" t="s">
        <v>2025</v>
      </c>
      <c r="C291" s="152"/>
      <c r="D291" s="155">
        <f>SUM(D292:D294)</f>
        <v>39.4</v>
      </c>
      <c r="E291" s="153"/>
    </row>
    <row r="292" ht="28" customHeight="1" spans="1:5">
      <c r="A292" s="131">
        <v>278</v>
      </c>
      <c r="B292" s="150" t="s">
        <v>2026</v>
      </c>
      <c r="C292" s="152" t="s">
        <v>2020</v>
      </c>
      <c r="D292" s="156">
        <v>26.4</v>
      </c>
      <c r="E292" s="153" t="s">
        <v>2027</v>
      </c>
    </row>
    <row r="293" ht="28" customHeight="1" spans="1:5">
      <c r="A293" s="131">
        <v>279</v>
      </c>
      <c r="B293" s="150" t="s">
        <v>2026</v>
      </c>
      <c r="C293" s="152" t="s">
        <v>2020</v>
      </c>
      <c r="D293" s="156">
        <v>6</v>
      </c>
      <c r="E293" s="153" t="s">
        <v>2028</v>
      </c>
    </row>
    <row r="294" ht="28" customHeight="1" spans="1:5">
      <c r="A294" s="131">
        <v>280</v>
      </c>
      <c r="B294" s="150" t="s">
        <v>2029</v>
      </c>
      <c r="C294" s="152" t="s">
        <v>2020</v>
      </c>
      <c r="D294" s="156">
        <v>7</v>
      </c>
      <c r="E294" s="153" t="s">
        <v>2030</v>
      </c>
    </row>
    <row r="295" ht="28" customHeight="1" spans="1:5">
      <c r="A295" s="131">
        <v>281</v>
      </c>
      <c r="B295" s="150" t="s">
        <v>2031</v>
      </c>
      <c r="C295" s="154"/>
      <c r="D295" s="148">
        <f>SUM(D296,D304,D307,D311,D314,D317,D320,D323,D326,D330,D333,D336,D338,D340)</f>
        <v>5822.0455</v>
      </c>
      <c r="E295" s="154"/>
    </row>
    <row r="296" ht="28" customHeight="1" spans="1:5">
      <c r="A296" s="131">
        <v>282</v>
      </c>
      <c r="B296" s="150" t="s">
        <v>2032</v>
      </c>
      <c r="C296" s="154"/>
      <c r="D296" s="148">
        <f>SUM(D297:D303)</f>
        <v>5059.195</v>
      </c>
      <c r="E296" s="154"/>
    </row>
    <row r="297" ht="39" customHeight="1" spans="1:5">
      <c r="A297" s="131">
        <v>283</v>
      </c>
      <c r="B297" s="154"/>
      <c r="C297" s="152" t="s">
        <v>1796</v>
      </c>
      <c r="D297" s="155">
        <v>21</v>
      </c>
      <c r="E297" s="153" t="s">
        <v>2033</v>
      </c>
    </row>
    <row r="298" ht="39" customHeight="1" spans="1:5">
      <c r="A298" s="131">
        <v>284</v>
      </c>
      <c r="B298" s="154"/>
      <c r="C298" s="152" t="s">
        <v>2034</v>
      </c>
      <c r="D298" s="155">
        <v>1700</v>
      </c>
      <c r="E298" s="153" t="s">
        <v>1337</v>
      </c>
    </row>
    <row r="299" ht="39" customHeight="1" spans="1:5">
      <c r="A299" s="131">
        <v>285</v>
      </c>
      <c r="B299" s="154"/>
      <c r="C299" s="152" t="s">
        <v>1959</v>
      </c>
      <c r="D299" s="155">
        <v>10.76</v>
      </c>
      <c r="E299" s="153" t="s">
        <v>2035</v>
      </c>
    </row>
    <row r="300" ht="28" customHeight="1" spans="1:5">
      <c r="A300" s="131">
        <v>286</v>
      </c>
      <c r="B300" s="154"/>
      <c r="C300" s="152" t="s">
        <v>1805</v>
      </c>
      <c r="D300" s="155">
        <v>364.435</v>
      </c>
      <c r="E300" s="153" t="s">
        <v>1806</v>
      </c>
    </row>
    <row r="301" ht="36" customHeight="1" spans="1:5">
      <c r="A301" s="131">
        <v>287</v>
      </c>
      <c r="B301" s="154"/>
      <c r="C301" s="152" t="s">
        <v>2036</v>
      </c>
      <c r="D301" s="155">
        <v>1100</v>
      </c>
      <c r="E301" s="153" t="s">
        <v>2037</v>
      </c>
    </row>
    <row r="302" ht="36" customHeight="1" spans="1:5">
      <c r="A302" s="131">
        <v>288</v>
      </c>
      <c r="B302" s="154"/>
      <c r="C302" s="152" t="s">
        <v>1708</v>
      </c>
      <c r="D302" s="155">
        <v>1800</v>
      </c>
      <c r="E302" s="153" t="s">
        <v>2038</v>
      </c>
    </row>
    <row r="303" ht="36" customHeight="1" spans="1:5">
      <c r="A303" s="131">
        <v>289</v>
      </c>
      <c r="B303" s="154"/>
      <c r="C303" s="152" t="s">
        <v>2039</v>
      </c>
      <c r="D303" s="155">
        <v>63</v>
      </c>
      <c r="E303" s="153" t="s">
        <v>2040</v>
      </c>
    </row>
    <row r="304" ht="36" customHeight="1" spans="1:5">
      <c r="A304" s="131">
        <v>290</v>
      </c>
      <c r="B304" s="150" t="s">
        <v>2041</v>
      </c>
      <c r="C304" s="154"/>
      <c r="D304" s="148">
        <f>SUM(D305)</f>
        <v>0.5</v>
      </c>
      <c r="E304" s="154"/>
    </row>
    <row r="305" ht="36" customHeight="1" spans="1:5">
      <c r="A305" s="131">
        <v>291</v>
      </c>
      <c r="B305" s="150" t="s">
        <v>2042</v>
      </c>
      <c r="C305" s="154"/>
      <c r="D305" s="148">
        <f>SUM(D306)</f>
        <v>0.5</v>
      </c>
      <c r="E305" s="154"/>
    </row>
    <row r="306" ht="44" customHeight="1" spans="1:5">
      <c r="A306" s="131">
        <v>292</v>
      </c>
      <c r="B306" s="154"/>
      <c r="C306" s="152" t="s">
        <v>2043</v>
      </c>
      <c r="D306" s="155">
        <v>0.5</v>
      </c>
      <c r="E306" s="153" t="s">
        <v>2044</v>
      </c>
    </row>
    <row r="307" ht="44" customHeight="1" spans="1:5">
      <c r="A307" s="131">
        <v>293</v>
      </c>
      <c r="B307" s="150" t="s">
        <v>2045</v>
      </c>
      <c r="C307" s="154"/>
      <c r="D307" s="148">
        <f>SUM(D308)</f>
        <v>61.1</v>
      </c>
      <c r="E307" s="154"/>
    </row>
    <row r="308" ht="44" customHeight="1" spans="1:5">
      <c r="A308" s="131">
        <v>294</v>
      </c>
      <c r="B308" s="150" t="s">
        <v>2046</v>
      </c>
      <c r="C308" s="154"/>
      <c r="D308" s="148">
        <f>SUM(D309:D310)</f>
        <v>61.1</v>
      </c>
      <c r="E308" s="154"/>
    </row>
    <row r="309" ht="44" customHeight="1" spans="1:5">
      <c r="A309" s="131">
        <v>295</v>
      </c>
      <c r="B309" s="154"/>
      <c r="C309" s="152" t="s">
        <v>1768</v>
      </c>
      <c r="D309" s="155">
        <v>0.5</v>
      </c>
      <c r="E309" s="153" t="s">
        <v>2047</v>
      </c>
    </row>
    <row r="310" ht="44" customHeight="1" spans="1:5">
      <c r="A310" s="131">
        <v>296</v>
      </c>
      <c r="B310" s="154"/>
      <c r="C310" s="152" t="s">
        <v>2020</v>
      </c>
      <c r="D310" s="156">
        <v>60.6</v>
      </c>
      <c r="E310" s="153" t="s">
        <v>2048</v>
      </c>
    </row>
    <row r="311" ht="44" customHeight="1" spans="1:5">
      <c r="A311" s="131">
        <v>297</v>
      </c>
      <c r="B311" s="150" t="s">
        <v>2049</v>
      </c>
      <c r="C311" s="154"/>
      <c r="D311" s="148">
        <f>SUM(D312)</f>
        <v>0.5</v>
      </c>
      <c r="E311" s="154"/>
    </row>
    <row r="312" ht="44" customHeight="1" spans="1:5">
      <c r="A312" s="131">
        <v>298</v>
      </c>
      <c r="B312" s="150" t="s">
        <v>2050</v>
      </c>
      <c r="C312" s="154"/>
      <c r="D312" s="148">
        <f>SUM(D313)</f>
        <v>0.5</v>
      </c>
      <c r="E312" s="154"/>
    </row>
    <row r="313" ht="44" customHeight="1" spans="1:5">
      <c r="A313" s="131">
        <v>299</v>
      </c>
      <c r="B313" s="154"/>
      <c r="C313" s="152" t="s">
        <v>1768</v>
      </c>
      <c r="D313" s="155">
        <v>0.5</v>
      </c>
      <c r="E313" s="153" t="s">
        <v>2047</v>
      </c>
    </row>
    <row r="314" ht="44" customHeight="1" spans="1:5">
      <c r="A314" s="131">
        <v>300</v>
      </c>
      <c r="B314" s="150" t="s">
        <v>2051</v>
      </c>
      <c r="C314" s="154"/>
      <c r="D314" s="148">
        <f>SUM(D315)</f>
        <v>0.5</v>
      </c>
      <c r="E314" s="154"/>
    </row>
    <row r="315" ht="44" customHeight="1" spans="1:5">
      <c r="A315" s="131">
        <v>301</v>
      </c>
      <c r="B315" s="150" t="s">
        <v>2052</v>
      </c>
      <c r="C315" s="154"/>
      <c r="D315" s="148">
        <f>SUM(D316)</f>
        <v>0.5</v>
      </c>
      <c r="E315" s="154"/>
    </row>
    <row r="316" ht="44" customHeight="1" spans="1:5">
      <c r="A316" s="131">
        <v>302</v>
      </c>
      <c r="B316" s="154"/>
      <c r="C316" s="152" t="s">
        <v>1768</v>
      </c>
      <c r="D316" s="155">
        <v>0.5</v>
      </c>
      <c r="E316" s="153" t="s">
        <v>2047</v>
      </c>
    </row>
    <row r="317" ht="44" customHeight="1" spans="1:5">
      <c r="A317" s="131">
        <v>303</v>
      </c>
      <c r="B317" s="150" t="s">
        <v>2053</v>
      </c>
      <c r="C317" s="154"/>
      <c r="D317" s="148">
        <f>SUM(D318)</f>
        <v>0.5</v>
      </c>
      <c r="E317" s="154"/>
    </row>
    <row r="318" ht="44" customHeight="1" spans="1:5">
      <c r="A318" s="131">
        <v>304</v>
      </c>
      <c r="B318" s="150" t="s">
        <v>2054</v>
      </c>
      <c r="C318" s="154"/>
      <c r="D318" s="148">
        <f>SUM(D319)</f>
        <v>0.5</v>
      </c>
      <c r="E318" s="154"/>
    </row>
    <row r="319" ht="44" customHeight="1" spans="1:5">
      <c r="A319" s="131">
        <v>305</v>
      </c>
      <c r="B319" s="154"/>
      <c r="C319" s="152" t="s">
        <v>1768</v>
      </c>
      <c r="D319" s="155">
        <v>0.5</v>
      </c>
      <c r="E319" s="153" t="s">
        <v>2055</v>
      </c>
    </row>
    <row r="320" ht="44" customHeight="1" spans="1:5">
      <c r="A320" s="131">
        <v>306</v>
      </c>
      <c r="B320" s="150" t="s">
        <v>2056</v>
      </c>
      <c r="C320" s="154"/>
      <c r="D320" s="148">
        <f>SUM(D321)</f>
        <v>0.5</v>
      </c>
      <c r="E320" s="154"/>
    </row>
    <row r="321" ht="44" customHeight="1" spans="1:5">
      <c r="A321" s="131">
        <v>307</v>
      </c>
      <c r="B321" s="150" t="s">
        <v>2057</v>
      </c>
      <c r="C321" s="154"/>
      <c r="D321" s="148">
        <f>SUM(D322)</f>
        <v>0.5</v>
      </c>
      <c r="E321" s="154"/>
    </row>
    <row r="322" ht="44" customHeight="1" spans="1:5">
      <c r="A322" s="131">
        <v>308</v>
      </c>
      <c r="B322" s="154"/>
      <c r="C322" s="152" t="s">
        <v>1768</v>
      </c>
      <c r="D322" s="155">
        <v>0.5</v>
      </c>
      <c r="E322" s="153" t="s">
        <v>2058</v>
      </c>
    </row>
    <row r="323" ht="44" customHeight="1" spans="1:5">
      <c r="A323" s="131">
        <v>309</v>
      </c>
      <c r="B323" s="150" t="s">
        <v>2059</v>
      </c>
      <c r="C323" s="154"/>
      <c r="D323" s="148">
        <f>SUM(D324)</f>
        <v>0.5</v>
      </c>
      <c r="E323" s="154"/>
    </row>
    <row r="324" ht="44" customHeight="1" spans="1:5">
      <c r="A324" s="131">
        <v>310</v>
      </c>
      <c r="B324" s="150" t="s">
        <v>2060</v>
      </c>
      <c r="C324" s="154"/>
      <c r="D324" s="148">
        <f>SUM(D325)</f>
        <v>0.5</v>
      </c>
      <c r="E324" s="154"/>
    </row>
    <row r="325" ht="44" customHeight="1" spans="1:5">
      <c r="A325" s="131">
        <v>311</v>
      </c>
      <c r="B325" s="154"/>
      <c r="C325" s="152" t="s">
        <v>1768</v>
      </c>
      <c r="D325" s="155">
        <v>0.5</v>
      </c>
      <c r="E325" s="153" t="s">
        <v>2061</v>
      </c>
    </row>
    <row r="326" ht="44" customHeight="1" spans="1:5">
      <c r="A326" s="131">
        <v>312</v>
      </c>
      <c r="B326" s="150" t="s">
        <v>2062</v>
      </c>
      <c r="C326" s="154"/>
      <c r="D326" s="148">
        <f>SUM(D327)</f>
        <v>415.8305</v>
      </c>
      <c r="E326" s="154"/>
    </row>
    <row r="327" ht="44" customHeight="1" spans="1:5">
      <c r="A327" s="131">
        <v>313</v>
      </c>
      <c r="B327" s="150" t="s">
        <v>2063</v>
      </c>
      <c r="C327" s="154"/>
      <c r="D327" s="148">
        <f>SUM(D328:D329)</f>
        <v>415.8305</v>
      </c>
      <c r="E327" s="154"/>
    </row>
    <row r="328" ht="44" customHeight="1" spans="1:5">
      <c r="A328" s="131">
        <v>314</v>
      </c>
      <c r="B328" s="154"/>
      <c r="C328" s="152" t="s">
        <v>1768</v>
      </c>
      <c r="D328" s="155">
        <v>0.5</v>
      </c>
      <c r="E328" s="153" t="s">
        <v>2064</v>
      </c>
    </row>
    <row r="329" ht="44" customHeight="1" spans="1:5">
      <c r="A329" s="131">
        <v>315</v>
      </c>
      <c r="B329" s="154"/>
      <c r="C329" s="152" t="s">
        <v>2065</v>
      </c>
      <c r="D329" s="155">
        <v>415.3305</v>
      </c>
      <c r="E329" s="153" t="s">
        <v>2066</v>
      </c>
    </row>
    <row r="330" ht="44" customHeight="1" spans="1:5">
      <c r="A330" s="131">
        <v>316</v>
      </c>
      <c r="B330" s="150" t="s">
        <v>2067</v>
      </c>
      <c r="C330" s="154"/>
      <c r="D330" s="148">
        <f>SUM(D331)</f>
        <v>0.5</v>
      </c>
      <c r="E330" s="154"/>
    </row>
    <row r="331" ht="44" customHeight="1" spans="1:5">
      <c r="A331" s="131">
        <v>317</v>
      </c>
      <c r="B331" s="150" t="s">
        <v>2068</v>
      </c>
      <c r="C331" s="154"/>
      <c r="D331" s="148">
        <f>SUM(D332)</f>
        <v>0.5</v>
      </c>
      <c r="E331" s="154"/>
    </row>
    <row r="332" ht="44" customHeight="1" spans="1:5">
      <c r="A332" s="131">
        <v>318</v>
      </c>
      <c r="B332" s="154"/>
      <c r="C332" s="152" t="s">
        <v>1768</v>
      </c>
      <c r="D332" s="155">
        <v>0.5</v>
      </c>
      <c r="E332" s="153" t="s">
        <v>2069</v>
      </c>
    </row>
    <row r="333" ht="44" customHeight="1" spans="1:5">
      <c r="A333" s="131">
        <v>319</v>
      </c>
      <c r="B333" s="150" t="s">
        <v>2070</v>
      </c>
      <c r="C333" s="154"/>
      <c r="D333" s="148">
        <f>SUM(D334)</f>
        <v>0.5</v>
      </c>
      <c r="E333" s="154"/>
    </row>
    <row r="334" ht="44" customHeight="1" spans="1:5">
      <c r="A334" s="131">
        <v>320</v>
      </c>
      <c r="B334" s="150" t="s">
        <v>2071</v>
      </c>
      <c r="C334" s="154"/>
      <c r="D334" s="148">
        <f>SUM(D335)</f>
        <v>0.5</v>
      </c>
      <c r="E334" s="154"/>
    </row>
    <row r="335" ht="44" customHeight="1" spans="1:5">
      <c r="A335" s="131">
        <v>321</v>
      </c>
      <c r="B335" s="154"/>
      <c r="C335" s="152" t="s">
        <v>1768</v>
      </c>
      <c r="D335" s="155">
        <v>0.5</v>
      </c>
      <c r="E335" s="153" t="s">
        <v>2072</v>
      </c>
    </row>
    <row r="336" ht="44" customHeight="1" spans="1:5">
      <c r="A336" s="131">
        <v>322</v>
      </c>
      <c r="B336" s="150" t="s">
        <v>2073</v>
      </c>
      <c r="C336" s="152"/>
      <c r="D336" s="155">
        <f>SUM(D337)</f>
        <v>142.87</v>
      </c>
      <c r="E336" s="153"/>
    </row>
    <row r="337" ht="44" customHeight="1" spans="1:5">
      <c r="A337" s="131">
        <v>323</v>
      </c>
      <c r="B337" s="154"/>
      <c r="C337" s="152" t="s">
        <v>2074</v>
      </c>
      <c r="D337" s="156">
        <v>142.87</v>
      </c>
      <c r="E337" s="153" t="s">
        <v>2075</v>
      </c>
    </row>
    <row r="338" ht="44" customHeight="1" spans="1:5">
      <c r="A338" s="131">
        <v>324</v>
      </c>
      <c r="B338" s="150" t="s">
        <v>2076</v>
      </c>
      <c r="C338" s="152"/>
      <c r="D338" s="155">
        <f>SUM(D339)</f>
        <v>30</v>
      </c>
      <c r="E338" s="153"/>
    </row>
    <row r="339" ht="44" customHeight="1" spans="1:5">
      <c r="A339" s="131">
        <v>325</v>
      </c>
      <c r="B339" s="154"/>
      <c r="C339" s="152" t="s">
        <v>2077</v>
      </c>
      <c r="D339" s="156">
        <v>30</v>
      </c>
      <c r="E339" s="153" t="s">
        <v>2078</v>
      </c>
    </row>
    <row r="340" ht="44" customHeight="1" spans="1:5">
      <c r="A340" s="131">
        <v>326</v>
      </c>
      <c r="B340" s="150" t="s">
        <v>2079</v>
      </c>
      <c r="C340" s="152"/>
      <c r="D340" s="155">
        <f>SUM(D341)</f>
        <v>109.05</v>
      </c>
      <c r="E340" s="153"/>
    </row>
    <row r="341" ht="44" customHeight="1" spans="1:5">
      <c r="A341" s="131">
        <v>327</v>
      </c>
      <c r="B341" s="154"/>
      <c r="C341" s="152" t="s">
        <v>2080</v>
      </c>
      <c r="D341" s="156">
        <v>109.05</v>
      </c>
      <c r="E341" s="153" t="s">
        <v>2081</v>
      </c>
    </row>
    <row r="342" ht="44" customHeight="1" spans="1:5">
      <c r="A342" s="131">
        <v>328</v>
      </c>
      <c r="B342" s="150" t="s">
        <v>2082</v>
      </c>
      <c r="C342" s="154"/>
      <c r="D342" s="148">
        <f>SUM(D343,D345)</f>
        <v>43</v>
      </c>
      <c r="E342" s="154"/>
    </row>
    <row r="343" ht="44" customHeight="1" spans="1:5">
      <c r="A343" s="131">
        <v>329</v>
      </c>
      <c r="B343" s="150" t="s">
        <v>2083</v>
      </c>
      <c r="C343" s="154"/>
      <c r="D343" s="148">
        <f>SUM(D344)</f>
        <v>40</v>
      </c>
      <c r="E343" s="154"/>
    </row>
    <row r="344" ht="44" customHeight="1" spans="1:5">
      <c r="A344" s="131">
        <v>330</v>
      </c>
      <c r="B344" s="154"/>
      <c r="C344" s="152" t="s">
        <v>2084</v>
      </c>
      <c r="D344" s="155">
        <v>40</v>
      </c>
      <c r="E344" s="153" t="s">
        <v>2085</v>
      </c>
    </row>
    <row r="345" ht="44" customHeight="1" spans="1:5">
      <c r="A345" s="131">
        <v>331</v>
      </c>
      <c r="B345" s="150" t="s">
        <v>2086</v>
      </c>
      <c r="C345" s="152"/>
      <c r="D345" s="155">
        <f>SUM(D346)</f>
        <v>3</v>
      </c>
      <c r="E345" s="153"/>
    </row>
    <row r="346" ht="44" customHeight="1" spans="1:5">
      <c r="A346" s="131">
        <v>332</v>
      </c>
      <c r="B346" s="154"/>
      <c r="C346" s="152" t="s">
        <v>2087</v>
      </c>
      <c r="D346" s="156">
        <v>3</v>
      </c>
      <c r="E346" s="153" t="s">
        <v>2088</v>
      </c>
    </row>
    <row r="347" ht="44" customHeight="1" spans="1:5">
      <c r="A347" s="131">
        <v>333</v>
      </c>
      <c r="B347" s="150" t="s">
        <v>2089</v>
      </c>
      <c r="C347" s="154"/>
      <c r="D347" s="148">
        <v>43.26778</v>
      </c>
      <c r="E347" s="154"/>
    </row>
    <row r="348" ht="44" customHeight="1" spans="1:5">
      <c r="A348" s="131">
        <v>334</v>
      </c>
      <c r="B348" s="150" t="s">
        <v>2090</v>
      </c>
      <c r="C348" s="154"/>
      <c r="D348" s="148">
        <v>43.26778</v>
      </c>
      <c r="E348" s="154"/>
    </row>
    <row r="349" ht="44" customHeight="1" spans="1:5">
      <c r="A349" s="131">
        <v>335</v>
      </c>
      <c r="B349" s="154"/>
      <c r="C349" s="152" t="s">
        <v>1794</v>
      </c>
      <c r="D349" s="155">
        <v>28.125</v>
      </c>
      <c r="E349" s="153" t="s">
        <v>2091</v>
      </c>
    </row>
    <row r="350" ht="44" customHeight="1" spans="1:5">
      <c r="A350" s="131">
        <v>336</v>
      </c>
      <c r="B350" s="154"/>
      <c r="C350" s="152" t="s">
        <v>2092</v>
      </c>
      <c r="D350" s="155">
        <v>15.14278</v>
      </c>
      <c r="E350" s="153" t="s">
        <v>2093</v>
      </c>
    </row>
    <row r="351" ht="44" customHeight="1" spans="1:5">
      <c r="A351" s="131">
        <v>321</v>
      </c>
      <c r="B351" s="158" t="s">
        <v>1356</v>
      </c>
      <c r="C351" s="159"/>
      <c r="D351" s="160">
        <v>919.912508</v>
      </c>
      <c r="E351" s="161"/>
    </row>
    <row r="352" ht="44" customHeight="1" spans="1:5">
      <c r="A352" s="131">
        <v>322</v>
      </c>
      <c r="B352" s="162" t="s">
        <v>2031</v>
      </c>
      <c r="C352" s="152"/>
      <c r="D352" s="160">
        <v>649.451445</v>
      </c>
      <c r="E352" s="163"/>
    </row>
    <row r="353" ht="44" customHeight="1" spans="1:5">
      <c r="A353" s="131">
        <v>323</v>
      </c>
      <c r="B353" s="162" t="s">
        <v>2032</v>
      </c>
      <c r="C353" s="164" t="s">
        <v>1799</v>
      </c>
      <c r="D353" s="160">
        <v>649.451445</v>
      </c>
      <c r="E353" s="165" t="s">
        <v>1799</v>
      </c>
    </row>
    <row r="354" ht="44" customHeight="1" spans="1:5">
      <c r="A354" s="131">
        <v>324</v>
      </c>
      <c r="B354" s="154"/>
      <c r="C354" s="164" t="s">
        <v>2094</v>
      </c>
      <c r="D354" s="160">
        <v>628.9</v>
      </c>
      <c r="E354" s="165" t="s">
        <v>2095</v>
      </c>
    </row>
    <row r="355" ht="44" customHeight="1" spans="1:5">
      <c r="A355" s="131">
        <v>325</v>
      </c>
      <c r="B355" s="154"/>
      <c r="C355" s="164" t="s">
        <v>2096</v>
      </c>
      <c r="D355" s="160">
        <v>0.031445</v>
      </c>
      <c r="E355" s="165" t="s">
        <v>2097</v>
      </c>
    </row>
    <row r="356" ht="44" customHeight="1" spans="1:5">
      <c r="A356" s="131">
        <v>326</v>
      </c>
      <c r="B356" s="154"/>
      <c r="C356" s="164" t="s">
        <v>2096</v>
      </c>
      <c r="D356" s="160">
        <v>20.52</v>
      </c>
      <c r="E356" s="165" t="s">
        <v>2098</v>
      </c>
    </row>
    <row r="357" ht="44" customHeight="1" spans="1:5">
      <c r="A357" s="131">
        <v>327</v>
      </c>
      <c r="B357" s="162" t="s">
        <v>2099</v>
      </c>
      <c r="C357" s="154"/>
      <c r="D357" s="160">
        <v>270.461063</v>
      </c>
      <c r="E357" s="154"/>
    </row>
    <row r="358" ht="44" customHeight="1" spans="1:5">
      <c r="A358" s="131">
        <v>328</v>
      </c>
      <c r="B358" s="162" t="s">
        <v>2100</v>
      </c>
      <c r="C358" s="154"/>
      <c r="D358" s="160">
        <v>270.461063</v>
      </c>
      <c r="E358" s="154"/>
    </row>
    <row r="359" ht="44" customHeight="1" spans="1:5">
      <c r="A359" s="131">
        <v>329</v>
      </c>
      <c r="B359" s="154"/>
      <c r="C359" s="164" t="s">
        <v>2096</v>
      </c>
      <c r="D359" s="160">
        <v>0.011063</v>
      </c>
      <c r="E359" s="165" t="s">
        <v>2097</v>
      </c>
    </row>
    <row r="360" ht="44" customHeight="1" spans="1:5">
      <c r="A360" s="131">
        <v>330</v>
      </c>
      <c r="B360" s="154"/>
      <c r="C360" s="164" t="s">
        <v>2101</v>
      </c>
      <c r="D360" s="160">
        <v>16.5</v>
      </c>
      <c r="E360" s="165" t="s">
        <v>2102</v>
      </c>
    </row>
    <row r="361" ht="44" customHeight="1" spans="1:5">
      <c r="A361" s="131">
        <v>331</v>
      </c>
      <c r="B361" s="154"/>
      <c r="C361" s="164" t="s">
        <v>2103</v>
      </c>
      <c r="D361" s="160">
        <v>16.5</v>
      </c>
      <c r="E361" s="165" t="s">
        <v>2104</v>
      </c>
    </row>
    <row r="362" ht="27" spans="1:5">
      <c r="A362" s="131">
        <v>332</v>
      </c>
      <c r="B362" s="154"/>
      <c r="C362" s="164" t="s">
        <v>2094</v>
      </c>
      <c r="D362" s="160">
        <v>221.25</v>
      </c>
      <c r="E362" s="165" t="s">
        <v>2095</v>
      </c>
    </row>
    <row r="363" ht="27" spans="1:5">
      <c r="A363" s="131">
        <v>333</v>
      </c>
      <c r="B363" s="154"/>
      <c r="C363" s="164" t="s">
        <v>2096</v>
      </c>
      <c r="D363" s="160">
        <v>16.2</v>
      </c>
      <c r="E363" s="165" t="s">
        <v>2105</v>
      </c>
    </row>
  </sheetData>
  <autoFilter ref="A4:IT363"/>
  <mergeCells count="8">
    <mergeCell ref="A2:E2"/>
    <mergeCell ref="A3:C3"/>
    <mergeCell ref="A5:C5"/>
    <mergeCell ref="A6:C6"/>
    <mergeCell ref="B7:B10"/>
    <mergeCell ref="B11:B20"/>
    <mergeCell ref="B21:B23"/>
    <mergeCell ref="B24:B46"/>
  </mergeCells>
  <printOptions horizontalCentered="1"/>
  <pageMargins left="0.429166666666667" right="0.46875" top="0.829861111111111" bottom="0.86875" header="0.509027777777778" footer="0.509027777777778"/>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W45"/>
  <sheetViews>
    <sheetView showZeros="0" topLeftCell="A17" workbookViewId="0">
      <selection activeCell="A16" sqref="A16:A26"/>
    </sheetView>
  </sheetViews>
  <sheetFormatPr defaultColWidth="8" defaultRowHeight="14.25"/>
  <cols>
    <col min="1" max="1" width="5.875" style="46" customWidth="1"/>
    <col min="2" max="2" width="14.125" style="46" customWidth="1"/>
    <col min="3" max="3" width="24.5" style="46" customWidth="1"/>
    <col min="4" max="4" width="13.375" style="46" customWidth="1"/>
    <col min="5" max="5" width="16" style="46" customWidth="1"/>
    <col min="6" max="8" width="13.125" style="50" customWidth="1"/>
    <col min="9" max="9" width="13.375" style="50" customWidth="1"/>
    <col min="10" max="10" width="12.25" style="46" customWidth="1"/>
    <col min="11" max="11" width="14.5" style="46" customWidth="1"/>
    <col min="12" max="12" width="8" style="46"/>
    <col min="13" max="13" width="16.75" style="46" customWidth="1"/>
    <col min="14" max="232" width="7.875" style="46"/>
    <col min="233" max="16384" width="8" style="53"/>
  </cols>
  <sheetData>
    <row r="1" s="46" customFormat="1" spans="1:257">
      <c r="A1" s="50" t="s">
        <v>2106</v>
      </c>
      <c r="F1" s="50"/>
      <c r="G1" s="50"/>
      <c r="H1" s="50"/>
      <c r="I1" s="50"/>
      <c r="HY1" s="53"/>
      <c r="HZ1" s="53"/>
      <c r="IA1" s="53"/>
      <c r="IB1" s="53"/>
      <c r="IC1" s="53"/>
      <c r="ID1" s="53"/>
      <c r="IE1" s="53"/>
      <c r="IF1" s="53"/>
      <c r="IG1" s="53"/>
      <c r="IH1" s="53"/>
      <c r="II1" s="53"/>
      <c r="IJ1" s="53"/>
      <c r="IK1" s="53"/>
      <c r="IL1" s="53"/>
      <c r="IM1" s="53"/>
      <c r="IN1" s="53"/>
      <c r="IO1" s="53"/>
      <c r="IP1" s="53"/>
      <c r="IQ1" s="53"/>
      <c r="IR1" s="53"/>
      <c r="IS1" s="53"/>
      <c r="IT1" s="53"/>
      <c r="IU1" s="53"/>
      <c r="IV1" s="53"/>
      <c r="IW1" s="53"/>
    </row>
    <row r="2" s="47" customFormat="1" ht="32.25" customHeight="1" spans="1:232">
      <c r="A2" s="54" t="s">
        <v>2107</v>
      </c>
      <c r="B2" s="54"/>
      <c r="C2" s="54"/>
      <c r="D2" s="54"/>
      <c r="E2" s="54"/>
      <c r="F2" s="54"/>
      <c r="G2" s="54"/>
      <c r="H2" s="54"/>
      <c r="I2" s="54"/>
      <c r="J2" s="54"/>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1"/>
      <c r="BF2" s="101"/>
      <c r="BG2" s="101"/>
      <c r="BH2" s="101"/>
      <c r="BI2" s="101"/>
      <c r="BJ2" s="101"/>
      <c r="BK2" s="101"/>
      <c r="BL2" s="101"/>
      <c r="BM2" s="101"/>
      <c r="BN2" s="101"/>
      <c r="BO2" s="101"/>
      <c r="BP2" s="101"/>
      <c r="BQ2" s="101"/>
      <c r="BR2" s="101"/>
      <c r="BS2" s="101"/>
      <c r="BT2" s="101"/>
      <c r="BU2" s="101"/>
      <c r="BV2" s="101"/>
      <c r="BW2" s="101"/>
      <c r="BX2" s="101"/>
      <c r="BY2" s="101"/>
      <c r="BZ2" s="101"/>
      <c r="CA2" s="101"/>
      <c r="CB2" s="101"/>
      <c r="CC2" s="101"/>
      <c r="CD2" s="101"/>
      <c r="CE2" s="101"/>
      <c r="CF2" s="101"/>
      <c r="CG2" s="101"/>
      <c r="CH2" s="101"/>
      <c r="CI2" s="101"/>
      <c r="CJ2" s="101"/>
      <c r="CK2" s="101"/>
      <c r="CL2" s="101"/>
      <c r="CM2" s="101"/>
      <c r="CN2" s="101"/>
      <c r="CO2" s="101"/>
      <c r="CP2" s="101"/>
      <c r="CQ2" s="101"/>
      <c r="CR2" s="101"/>
      <c r="CS2" s="101"/>
      <c r="CT2" s="101"/>
      <c r="CU2" s="101"/>
      <c r="CV2" s="101"/>
      <c r="CW2" s="101"/>
      <c r="CX2" s="101"/>
      <c r="CY2" s="101"/>
      <c r="CZ2" s="101"/>
      <c r="DA2" s="101"/>
      <c r="DB2" s="101"/>
      <c r="DC2" s="101"/>
      <c r="DD2" s="101"/>
      <c r="DE2" s="101"/>
      <c r="DF2" s="101"/>
      <c r="DG2" s="101"/>
      <c r="DH2" s="101"/>
      <c r="DI2" s="101"/>
      <c r="DJ2" s="101"/>
      <c r="DK2" s="101"/>
      <c r="DL2" s="101"/>
      <c r="DM2" s="101"/>
      <c r="DN2" s="101"/>
      <c r="DO2" s="101"/>
      <c r="DP2" s="101"/>
      <c r="DQ2" s="101"/>
      <c r="DR2" s="101"/>
      <c r="DS2" s="101"/>
      <c r="DT2" s="101"/>
      <c r="DU2" s="101"/>
      <c r="DV2" s="101"/>
      <c r="DW2" s="101"/>
      <c r="DX2" s="101"/>
      <c r="DY2" s="101"/>
      <c r="DZ2" s="101"/>
      <c r="EA2" s="101"/>
      <c r="EB2" s="101"/>
      <c r="EC2" s="101"/>
      <c r="ED2" s="101"/>
      <c r="EE2" s="101"/>
      <c r="EF2" s="101"/>
      <c r="EG2" s="101"/>
      <c r="EH2" s="101"/>
      <c r="EI2" s="101"/>
      <c r="EJ2" s="101"/>
      <c r="EK2" s="101"/>
      <c r="EL2" s="101"/>
      <c r="EM2" s="101"/>
      <c r="EN2" s="101"/>
      <c r="EO2" s="101"/>
      <c r="EP2" s="101"/>
      <c r="EQ2" s="101"/>
      <c r="ER2" s="101"/>
      <c r="ES2" s="101"/>
      <c r="ET2" s="101"/>
      <c r="EU2" s="101"/>
      <c r="EV2" s="101"/>
      <c r="EW2" s="101"/>
      <c r="EX2" s="101"/>
      <c r="EY2" s="101"/>
      <c r="EZ2" s="101"/>
      <c r="FA2" s="101"/>
      <c r="FB2" s="101"/>
      <c r="FC2" s="101"/>
      <c r="FD2" s="101"/>
      <c r="FE2" s="101"/>
      <c r="FF2" s="101"/>
      <c r="FG2" s="101"/>
      <c r="FH2" s="101"/>
      <c r="FI2" s="101"/>
      <c r="FJ2" s="101"/>
      <c r="FK2" s="101"/>
      <c r="FL2" s="101"/>
      <c r="FM2" s="101"/>
      <c r="FN2" s="101"/>
      <c r="FO2" s="101"/>
      <c r="FP2" s="101"/>
      <c r="FQ2" s="101"/>
      <c r="FR2" s="101"/>
      <c r="FS2" s="101"/>
      <c r="FT2" s="101"/>
      <c r="FU2" s="101"/>
      <c r="FV2" s="101"/>
      <c r="FW2" s="101"/>
      <c r="FX2" s="101"/>
      <c r="FY2" s="101"/>
      <c r="FZ2" s="101"/>
      <c r="GA2" s="101"/>
      <c r="GB2" s="101"/>
      <c r="GC2" s="101"/>
      <c r="GD2" s="101"/>
      <c r="GE2" s="101"/>
      <c r="GF2" s="101"/>
      <c r="GG2" s="101"/>
      <c r="GH2" s="101"/>
      <c r="GI2" s="101"/>
      <c r="GJ2" s="101"/>
      <c r="GK2" s="101"/>
      <c r="GL2" s="101"/>
      <c r="GM2" s="101"/>
      <c r="GN2" s="101"/>
      <c r="GO2" s="101"/>
      <c r="GP2" s="101"/>
      <c r="GQ2" s="101"/>
      <c r="GR2" s="101"/>
      <c r="GS2" s="101"/>
      <c r="GT2" s="101"/>
      <c r="GU2" s="101"/>
      <c r="GV2" s="101"/>
      <c r="GW2" s="101"/>
      <c r="GX2" s="101"/>
      <c r="GY2" s="101"/>
      <c r="GZ2" s="101"/>
      <c r="HA2" s="101"/>
      <c r="HB2" s="101"/>
      <c r="HC2" s="101"/>
      <c r="HD2" s="101"/>
      <c r="HE2" s="101"/>
      <c r="HF2" s="101"/>
      <c r="HG2" s="101"/>
      <c r="HH2" s="101"/>
      <c r="HI2" s="101"/>
      <c r="HJ2" s="101"/>
      <c r="HK2" s="101"/>
      <c r="HL2" s="101"/>
      <c r="HM2" s="101"/>
      <c r="HN2" s="101"/>
      <c r="HO2" s="101"/>
      <c r="HP2" s="101"/>
      <c r="HQ2" s="101"/>
      <c r="HR2" s="101"/>
      <c r="HS2" s="101"/>
      <c r="HT2" s="101"/>
      <c r="HU2" s="101"/>
      <c r="HV2" s="101"/>
      <c r="HW2" s="101"/>
      <c r="HX2" s="101"/>
    </row>
    <row r="3" s="48" customFormat="1" ht="18" customHeight="1" spans="1:232">
      <c r="A3" s="55" t="s">
        <v>2108</v>
      </c>
      <c r="B3" s="55"/>
      <c r="C3" s="55"/>
      <c r="D3" s="55"/>
      <c r="E3" s="56"/>
      <c r="F3" s="57" t="s">
        <v>3</v>
      </c>
      <c r="G3" s="57"/>
      <c r="H3" s="57"/>
      <c r="I3" s="57"/>
      <c r="J3" s="57"/>
      <c r="K3" s="57"/>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row>
    <row r="4" s="49" customFormat="1" ht="29" customHeight="1" spans="1:11">
      <c r="A4" s="58" t="s">
        <v>1665</v>
      </c>
      <c r="B4" s="58" t="s">
        <v>2109</v>
      </c>
      <c r="C4" s="59" t="s">
        <v>2110</v>
      </c>
      <c r="D4" s="60" t="s">
        <v>6</v>
      </c>
      <c r="E4" s="60" t="s">
        <v>1668</v>
      </c>
      <c r="F4" s="58" t="s">
        <v>2111</v>
      </c>
      <c r="G4" s="58"/>
      <c r="H4" s="58"/>
      <c r="I4" s="58"/>
      <c r="J4" s="102" t="s">
        <v>2112</v>
      </c>
      <c r="K4" s="103" t="s">
        <v>1444</v>
      </c>
    </row>
    <row r="5" s="49" customFormat="1" ht="29" customHeight="1" spans="1:11">
      <c r="A5" s="58"/>
      <c r="B5" s="58"/>
      <c r="C5" s="61"/>
      <c r="D5" s="62"/>
      <c r="E5" s="62"/>
      <c r="F5" s="58" t="s">
        <v>2113</v>
      </c>
      <c r="G5" s="58" t="s">
        <v>2114</v>
      </c>
      <c r="H5" s="58" t="s">
        <v>2115</v>
      </c>
      <c r="I5" s="58" t="s">
        <v>2116</v>
      </c>
      <c r="J5" s="102"/>
      <c r="K5" s="103"/>
    </row>
    <row r="6" s="49" customFormat="1" ht="29" customHeight="1" spans="1:11">
      <c r="A6" s="58">
        <v>1</v>
      </c>
      <c r="B6" s="60" t="s">
        <v>2117</v>
      </c>
      <c r="C6" s="63" t="s">
        <v>2118</v>
      </c>
      <c r="D6" s="64">
        <v>2310411</v>
      </c>
      <c r="E6" s="64" t="s">
        <v>2119</v>
      </c>
      <c r="F6" s="65">
        <v>15200</v>
      </c>
      <c r="G6" s="66"/>
      <c r="H6" s="66"/>
      <c r="I6" s="65">
        <f>SUM(F6:H6)</f>
        <v>15200</v>
      </c>
      <c r="J6" s="65"/>
      <c r="K6" s="65">
        <f t="shared" ref="K6:K8" si="0">SUM(I6+J6)</f>
        <v>15200</v>
      </c>
    </row>
    <row r="7" s="50" customFormat="1" ht="31" customHeight="1" spans="1:11">
      <c r="A7" s="58">
        <v>2</v>
      </c>
      <c r="B7" s="67"/>
      <c r="C7" s="68"/>
      <c r="D7" s="64">
        <v>2320411</v>
      </c>
      <c r="E7" s="64" t="s">
        <v>2120</v>
      </c>
      <c r="F7" s="65"/>
      <c r="G7" s="65">
        <v>11064.92</v>
      </c>
      <c r="H7" s="66"/>
      <c r="I7" s="65">
        <f t="shared" ref="I7:I14" si="1">SUM(F7:H7)</f>
        <v>11064.92</v>
      </c>
      <c r="J7" s="65">
        <v>0</v>
      </c>
      <c r="K7" s="65">
        <f t="shared" si="0"/>
        <v>11064.92</v>
      </c>
    </row>
    <row r="8" s="50" customFormat="1" ht="47" customHeight="1" spans="1:11">
      <c r="A8" s="58">
        <v>3</v>
      </c>
      <c r="B8" s="67"/>
      <c r="C8" s="69"/>
      <c r="D8" s="64">
        <v>2330411</v>
      </c>
      <c r="E8" s="64" t="s">
        <v>2121</v>
      </c>
      <c r="F8" s="65"/>
      <c r="G8" s="66"/>
      <c r="H8" s="66">
        <v>1.313247</v>
      </c>
      <c r="I8" s="65">
        <f t="shared" si="1"/>
        <v>1.313247</v>
      </c>
      <c r="J8" s="83"/>
      <c r="K8" s="65">
        <f t="shared" ref="K8:K14" si="2">SUM(I8+J8)</f>
        <v>1.313247</v>
      </c>
    </row>
    <row r="9" s="50" customFormat="1" ht="47" customHeight="1" spans="1:11">
      <c r="A9" s="58">
        <v>4</v>
      </c>
      <c r="B9" s="67"/>
      <c r="C9" s="70" t="s">
        <v>2122</v>
      </c>
      <c r="D9" s="71">
        <v>2320431</v>
      </c>
      <c r="E9" s="71" t="s">
        <v>2123</v>
      </c>
      <c r="F9" s="65"/>
      <c r="G9" s="65">
        <v>1496</v>
      </c>
      <c r="H9" s="66"/>
      <c r="I9" s="65">
        <f t="shared" si="1"/>
        <v>1496</v>
      </c>
      <c r="J9" s="83"/>
      <c r="K9" s="65">
        <f t="shared" si="2"/>
        <v>1496</v>
      </c>
    </row>
    <row r="10" s="50" customFormat="1" ht="47" customHeight="1" spans="1:11">
      <c r="A10" s="58">
        <v>5</v>
      </c>
      <c r="B10" s="67"/>
      <c r="C10" s="72"/>
      <c r="D10" s="71">
        <v>2330431</v>
      </c>
      <c r="E10" s="71" t="s">
        <v>2124</v>
      </c>
      <c r="F10" s="65"/>
      <c r="G10" s="66"/>
      <c r="H10" s="73">
        <v>0.0748</v>
      </c>
      <c r="I10" s="73">
        <f t="shared" si="1"/>
        <v>0.0748</v>
      </c>
      <c r="J10" s="104"/>
      <c r="K10" s="73">
        <f t="shared" si="2"/>
        <v>0.0748</v>
      </c>
    </row>
    <row r="11" s="50" customFormat="1" ht="47" customHeight="1" spans="1:11">
      <c r="A11" s="58">
        <v>6</v>
      </c>
      <c r="B11" s="67"/>
      <c r="C11" s="70" t="s">
        <v>2125</v>
      </c>
      <c r="D11" s="71">
        <v>2330432</v>
      </c>
      <c r="E11" s="71" t="s">
        <v>2126</v>
      </c>
      <c r="F11" s="65"/>
      <c r="G11" s="66"/>
      <c r="H11" s="65"/>
      <c r="I11" s="65">
        <f t="shared" si="1"/>
        <v>0</v>
      </c>
      <c r="J11" s="83">
        <v>16.5</v>
      </c>
      <c r="K11" s="65">
        <f t="shared" si="2"/>
        <v>16.5</v>
      </c>
    </row>
    <row r="12" s="50" customFormat="1" ht="47" customHeight="1" spans="1:11">
      <c r="A12" s="58">
        <v>7</v>
      </c>
      <c r="B12" s="67"/>
      <c r="C12" s="70"/>
      <c r="D12" s="71">
        <v>2330433</v>
      </c>
      <c r="E12" s="71" t="s">
        <v>2127</v>
      </c>
      <c r="F12" s="65"/>
      <c r="G12" s="66"/>
      <c r="H12" s="65"/>
      <c r="I12" s="65">
        <f t="shared" si="1"/>
        <v>0</v>
      </c>
      <c r="J12" s="83">
        <v>16.5</v>
      </c>
      <c r="K12" s="65">
        <f t="shared" si="2"/>
        <v>16.5</v>
      </c>
    </row>
    <row r="13" s="50" customFormat="1" ht="47" customHeight="1" spans="1:11">
      <c r="A13" s="58">
        <v>8</v>
      </c>
      <c r="B13" s="67"/>
      <c r="C13" s="70"/>
      <c r="D13" s="71">
        <v>2320498</v>
      </c>
      <c r="E13" s="71" t="s">
        <v>2128</v>
      </c>
      <c r="F13" s="65"/>
      <c r="G13" s="65"/>
      <c r="H13" s="65"/>
      <c r="I13" s="65">
        <f t="shared" si="1"/>
        <v>0</v>
      </c>
      <c r="J13" s="83">
        <v>850.15</v>
      </c>
      <c r="K13" s="65">
        <f t="shared" si="2"/>
        <v>850.15</v>
      </c>
    </row>
    <row r="14" s="50" customFormat="1" ht="47" customHeight="1" spans="1:11">
      <c r="A14" s="58">
        <v>9</v>
      </c>
      <c r="B14" s="62"/>
      <c r="C14" s="72"/>
      <c r="D14" s="71">
        <v>2330498</v>
      </c>
      <c r="E14" s="71" t="s">
        <v>2129</v>
      </c>
      <c r="F14" s="65"/>
      <c r="G14" s="66"/>
      <c r="H14" s="66"/>
      <c r="I14" s="66">
        <f t="shared" si="1"/>
        <v>0</v>
      </c>
      <c r="J14" s="66">
        <v>36.762508</v>
      </c>
      <c r="K14" s="66">
        <f t="shared" si="2"/>
        <v>36.762508</v>
      </c>
    </row>
    <row r="15" s="50" customFormat="1" ht="30" customHeight="1" spans="1:11">
      <c r="A15" s="74" t="s">
        <v>2130</v>
      </c>
      <c r="B15" s="75"/>
      <c r="C15" s="76"/>
      <c r="D15" s="71"/>
      <c r="E15" s="71"/>
      <c r="F15" s="77">
        <f t="shared" ref="F15:K15" si="3">SUM(F6:F14)</f>
        <v>15200</v>
      </c>
      <c r="G15" s="77">
        <f t="shared" si="3"/>
        <v>12560.92</v>
      </c>
      <c r="H15" s="77">
        <f t="shared" si="3"/>
        <v>1.388047</v>
      </c>
      <c r="I15" s="77">
        <f t="shared" si="3"/>
        <v>27762.308047</v>
      </c>
      <c r="J15" s="77">
        <f t="shared" si="3"/>
        <v>919.912508</v>
      </c>
      <c r="K15" s="77">
        <f t="shared" si="3"/>
        <v>28682.220555</v>
      </c>
    </row>
    <row r="16" s="50" customFormat="1" ht="30" customHeight="1" spans="1:11">
      <c r="A16" s="78">
        <v>1</v>
      </c>
      <c r="B16" s="78"/>
      <c r="C16" s="79"/>
      <c r="D16" s="80">
        <v>2310301</v>
      </c>
      <c r="E16" s="64" t="s">
        <v>2131</v>
      </c>
      <c r="F16" s="77">
        <v>14761</v>
      </c>
      <c r="G16" s="77"/>
      <c r="H16" s="77"/>
      <c r="I16" s="77">
        <f t="shared" ref="I16:I26" si="4">SUM(F16:H16)</f>
        <v>14761</v>
      </c>
      <c r="J16" s="83"/>
      <c r="K16" s="82">
        <f t="shared" ref="K16:K26" si="5">SUM(I16+J16)</f>
        <v>14761</v>
      </c>
    </row>
    <row r="17" s="50" customFormat="1" ht="47" customHeight="1" spans="1:11">
      <c r="A17" s="78">
        <v>2</v>
      </c>
      <c r="B17" s="78"/>
      <c r="C17" s="72"/>
      <c r="D17" s="71">
        <v>2320301</v>
      </c>
      <c r="E17" s="71" t="s">
        <v>2132</v>
      </c>
      <c r="F17" s="77"/>
      <c r="G17" s="81">
        <v>4008.72126</v>
      </c>
      <c r="H17" s="81"/>
      <c r="I17" s="66">
        <f t="shared" si="4"/>
        <v>4008.72126</v>
      </c>
      <c r="J17" s="105">
        <v>63</v>
      </c>
      <c r="K17" s="82">
        <f t="shared" si="5"/>
        <v>4071.72126</v>
      </c>
    </row>
    <row r="18" s="50" customFormat="1" ht="47" customHeight="1" spans="1:11">
      <c r="A18" s="78">
        <v>3</v>
      </c>
      <c r="B18" s="82"/>
      <c r="C18" s="64"/>
      <c r="D18" s="71">
        <v>23303</v>
      </c>
      <c r="E18" s="71" t="s">
        <v>2133</v>
      </c>
      <c r="F18" s="77"/>
      <c r="G18" s="83"/>
      <c r="H18" s="66">
        <v>15.699489</v>
      </c>
      <c r="I18" s="66">
        <f t="shared" si="4"/>
        <v>15.699489</v>
      </c>
      <c r="J18" s="83">
        <v>-7.61085</v>
      </c>
      <c r="K18" s="82">
        <f t="shared" si="5"/>
        <v>8.088639</v>
      </c>
    </row>
    <row r="19" s="50" customFormat="1" ht="47" customHeight="1" spans="1:11">
      <c r="A19" s="78">
        <v>4</v>
      </c>
      <c r="B19" s="84" t="s">
        <v>2134</v>
      </c>
      <c r="C19" s="64" t="s">
        <v>2135</v>
      </c>
      <c r="D19" s="85">
        <v>2120303</v>
      </c>
      <c r="E19" s="64" t="s">
        <v>2136</v>
      </c>
      <c r="F19" s="77"/>
      <c r="G19" s="83">
        <v>76</v>
      </c>
      <c r="H19" s="86"/>
      <c r="I19" s="65">
        <f t="shared" si="4"/>
        <v>76</v>
      </c>
      <c r="J19" s="83">
        <v>-6.636666</v>
      </c>
      <c r="K19" s="78">
        <f t="shared" si="5"/>
        <v>69.363334</v>
      </c>
    </row>
    <row r="20" s="50" customFormat="1" ht="31" customHeight="1" spans="1:11">
      <c r="A20" s="78">
        <v>5</v>
      </c>
      <c r="B20" s="84" t="s">
        <v>2137</v>
      </c>
      <c r="C20" s="84" t="s">
        <v>2138</v>
      </c>
      <c r="D20" s="87">
        <v>2130599</v>
      </c>
      <c r="E20" s="88" t="s">
        <v>2139</v>
      </c>
      <c r="F20" s="89">
        <v>1174.8</v>
      </c>
      <c r="G20" s="87">
        <v>566.19</v>
      </c>
      <c r="H20" s="87"/>
      <c r="I20" s="77">
        <f t="shared" si="4"/>
        <v>1740.99</v>
      </c>
      <c r="J20" s="86">
        <v>10.76</v>
      </c>
      <c r="K20" s="78">
        <f t="shared" si="5"/>
        <v>1751.75</v>
      </c>
    </row>
    <row r="21" s="50" customFormat="1" ht="47" customHeight="1" spans="1:11">
      <c r="A21" s="78">
        <v>6</v>
      </c>
      <c r="B21" s="84" t="s">
        <v>2140</v>
      </c>
      <c r="C21" s="84" t="s">
        <v>2141</v>
      </c>
      <c r="D21" s="90">
        <v>2120303</v>
      </c>
      <c r="E21" s="64" t="s">
        <v>2136</v>
      </c>
      <c r="F21" s="89">
        <v>3400</v>
      </c>
      <c r="G21" s="86">
        <v>608.58</v>
      </c>
      <c r="H21" s="86"/>
      <c r="I21" s="77">
        <f t="shared" si="4"/>
        <v>4008.58</v>
      </c>
      <c r="J21" s="86"/>
      <c r="K21" s="78">
        <f t="shared" si="5"/>
        <v>4008.58</v>
      </c>
    </row>
    <row r="22" s="50" customFormat="1" ht="45" customHeight="1" spans="1:11">
      <c r="A22" s="78">
        <v>7</v>
      </c>
      <c r="B22" s="84" t="s">
        <v>2142</v>
      </c>
      <c r="C22" s="84" t="s">
        <v>2143</v>
      </c>
      <c r="D22" s="91">
        <v>2210103</v>
      </c>
      <c r="E22" s="71" t="s">
        <v>2144</v>
      </c>
      <c r="F22" s="77">
        <v>760</v>
      </c>
      <c r="G22" s="83">
        <v>743.68</v>
      </c>
      <c r="H22" s="83"/>
      <c r="I22" s="77">
        <f t="shared" si="4"/>
        <v>1503.68</v>
      </c>
      <c r="J22" s="83">
        <v>0</v>
      </c>
      <c r="K22" s="82">
        <f t="shared" si="5"/>
        <v>1503.68</v>
      </c>
    </row>
    <row r="23" s="50" customFormat="1" ht="31" customHeight="1" spans="1:11">
      <c r="A23" s="78">
        <v>8</v>
      </c>
      <c r="B23" s="64" t="s">
        <v>2145</v>
      </c>
      <c r="C23" s="64" t="s">
        <v>2146</v>
      </c>
      <c r="D23" s="91">
        <v>2129999</v>
      </c>
      <c r="E23" s="71" t="s">
        <v>2147</v>
      </c>
      <c r="F23" s="77">
        <v>10000</v>
      </c>
      <c r="G23" s="81">
        <v>1019.2</v>
      </c>
      <c r="H23" s="81"/>
      <c r="I23" s="77">
        <f t="shared" si="4"/>
        <v>11019.2</v>
      </c>
      <c r="J23" s="83">
        <v>-8736.1</v>
      </c>
      <c r="K23" s="82">
        <f t="shared" si="5"/>
        <v>2283.1</v>
      </c>
    </row>
    <row r="24" s="50" customFormat="1" ht="31" customHeight="1" spans="1:11">
      <c r="A24" s="78">
        <v>9</v>
      </c>
      <c r="B24" s="70" t="s">
        <v>2148</v>
      </c>
      <c r="C24" s="70" t="s">
        <v>2149</v>
      </c>
      <c r="D24" s="91">
        <v>2140104</v>
      </c>
      <c r="E24" s="71" t="s">
        <v>2150</v>
      </c>
      <c r="F24" s="77">
        <v>1507</v>
      </c>
      <c r="G24" s="81">
        <v>1079.36</v>
      </c>
      <c r="H24" s="81"/>
      <c r="I24" s="77">
        <f t="shared" si="4"/>
        <v>2586.36</v>
      </c>
      <c r="J24" s="83"/>
      <c r="K24" s="82">
        <f t="shared" si="5"/>
        <v>2586.36</v>
      </c>
    </row>
    <row r="25" s="50" customFormat="1" ht="31" customHeight="1" spans="1:11">
      <c r="A25" s="78">
        <v>10</v>
      </c>
      <c r="B25" s="81" t="s">
        <v>2151</v>
      </c>
      <c r="C25" s="81" t="s">
        <v>2152</v>
      </c>
      <c r="D25" s="81">
        <v>2120399</v>
      </c>
      <c r="E25" s="71" t="s">
        <v>2153</v>
      </c>
      <c r="F25" s="77"/>
      <c r="G25" s="81">
        <v>11</v>
      </c>
      <c r="H25" s="81"/>
      <c r="I25" s="65">
        <f t="shared" si="4"/>
        <v>11</v>
      </c>
      <c r="J25" s="83">
        <v>-0.026667</v>
      </c>
      <c r="K25" s="82">
        <f t="shared" si="5"/>
        <v>10.973333</v>
      </c>
    </row>
    <row r="26" s="50" customFormat="1" ht="31" customHeight="1" spans="1:11">
      <c r="A26" s="78">
        <v>11</v>
      </c>
      <c r="B26" s="81"/>
      <c r="C26" s="92" t="s">
        <v>2154</v>
      </c>
      <c r="D26" s="81"/>
      <c r="E26" s="71"/>
      <c r="F26" s="77">
        <f>SUM(F16:F25)</f>
        <v>31602.8</v>
      </c>
      <c r="G26" s="77">
        <f>SUM(G16:G25)</f>
        <v>8112.73126</v>
      </c>
      <c r="H26" s="77"/>
      <c r="I26" s="77">
        <f>SUM(I16:I25)</f>
        <v>39731.230749</v>
      </c>
      <c r="J26" s="77">
        <f>SUM(J16:J25)</f>
        <v>-8676.614183</v>
      </c>
      <c r="K26" s="77">
        <f>SUM(K16:K25)</f>
        <v>31054.616566</v>
      </c>
    </row>
    <row r="27" s="51" customFormat="1" ht="31" customHeight="1" spans="1:11">
      <c r="A27" s="93" t="s">
        <v>438</v>
      </c>
      <c r="B27" s="94"/>
      <c r="C27" s="94"/>
      <c r="D27" s="95"/>
      <c r="E27" s="96"/>
      <c r="F27" s="97">
        <f>SUM(F15+F26)</f>
        <v>46802.8</v>
      </c>
      <c r="G27" s="97">
        <f>SUM(G15+G26)</f>
        <v>20673.65126</v>
      </c>
      <c r="H27" s="97"/>
      <c r="I27" s="97">
        <f>SUM(I15+I26)</f>
        <v>67493.538796</v>
      </c>
      <c r="J27" s="97">
        <f>SUM(J15+J26)</f>
        <v>-7756.701675</v>
      </c>
      <c r="K27" s="97">
        <f>SUM(K15+K26)</f>
        <v>59736.837121</v>
      </c>
    </row>
    <row r="28" s="52" customFormat="1" ht="12" spans="1:232">
      <c r="A28" s="98"/>
      <c r="B28" s="98"/>
      <c r="C28" s="98"/>
      <c r="D28" s="98"/>
      <c r="E28" s="98"/>
      <c r="F28" s="99"/>
      <c r="G28" s="99"/>
      <c r="H28" s="99"/>
      <c r="I28" s="99"/>
      <c r="J28" s="99"/>
      <c r="K28" s="9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c r="BA28" s="98"/>
      <c r="BB28" s="98"/>
      <c r="BC28" s="98"/>
      <c r="BD28" s="98"/>
      <c r="BE28" s="98"/>
      <c r="BF28" s="98"/>
      <c r="BG28" s="98"/>
      <c r="BH28" s="98"/>
      <c r="BI28" s="98"/>
      <c r="BJ28" s="98"/>
      <c r="BK28" s="98"/>
      <c r="BL28" s="98"/>
      <c r="BM28" s="98"/>
      <c r="BN28" s="98"/>
      <c r="BO28" s="98"/>
      <c r="BP28" s="98"/>
      <c r="BQ28" s="98"/>
      <c r="BR28" s="98"/>
      <c r="BS28" s="98"/>
      <c r="BT28" s="98"/>
      <c r="BU28" s="98"/>
      <c r="BV28" s="98"/>
      <c r="BW28" s="98"/>
      <c r="BX28" s="98"/>
      <c r="BY28" s="98"/>
      <c r="BZ28" s="98"/>
      <c r="CA28" s="98"/>
      <c r="CB28" s="98"/>
      <c r="CC28" s="98"/>
      <c r="CD28" s="98"/>
      <c r="CE28" s="98"/>
      <c r="CF28" s="98"/>
      <c r="CG28" s="98"/>
      <c r="CH28" s="98"/>
      <c r="CI28" s="98"/>
      <c r="CJ28" s="98"/>
      <c r="CK28" s="98"/>
      <c r="CL28" s="98"/>
      <c r="CM28" s="98"/>
      <c r="CN28" s="98"/>
      <c r="CO28" s="98"/>
      <c r="CP28" s="98"/>
      <c r="CQ28" s="98"/>
      <c r="CR28" s="98"/>
      <c r="CS28" s="98"/>
      <c r="CT28" s="98"/>
      <c r="CU28" s="98"/>
      <c r="CV28" s="98"/>
      <c r="CW28" s="98"/>
      <c r="CX28" s="98"/>
      <c r="CY28" s="98"/>
      <c r="CZ28" s="98"/>
      <c r="DA28" s="98"/>
      <c r="DB28" s="98"/>
      <c r="DC28" s="98"/>
      <c r="DD28" s="98"/>
      <c r="DE28" s="98"/>
      <c r="DF28" s="98"/>
      <c r="DG28" s="98"/>
      <c r="DH28" s="98"/>
      <c r="DI28" s="98"/>
      <c r="DJ28" s="98"/>
      <c r="DK28" s="98"/>
      <c r="DL28" s="98"/>
      <c r="DM28" s="98"/>
      <c r="DN28" s="98"/>
      <c r="DO28" s="98"/>
      <c r="DP28" s="98"/>
      <c r="DQ28" s="98"/>
      <c r="DR28" s="98"/>
      <c r="DS28" s="98"/>
      <c r="DT28" s="98"/>
      <c r="DU28" s="98"/>
      <c r="DV28" s="98"/>
      <c r="DW28" s="98"/>
      <c r="DX28" s="98"/>
      <c r="DY28" s="98"/>
      <c r="DZ28" s="98"/>
      <c r="EA28" s="98"/>
      <c r="EB28" s="98"/>
      <c r="EC28" s="98"/>
      <c r="ED28" s="98"/>
      <c r="EE28" s="98"/>
      <c r="EF28" s="98"/>
      <c r="EG28" s="98"/>
      <c r="EH28" s="98"/>
      <c r="EI28" s="98"/>
      <c r="EJ28" s="98"/>
      <c r="EK28" s="98"/>
      <c r="EL28" s="98"/>
      <c r="EM28" s="98"/>
      <c r="EN28" s="98"/>
      <c r="EO28" s="98"/>
      <c r="EP28" s="98"/>
      <c r="EQ28" s="98"/>
      <c r="ER28" s="98"/>
      <c r="ES28" s="98"/>
      <c r="ET28" s="98"/>
      <c r="EU28" s="98"/>
      <c r="EV28" s="98"/>
      <c r="EW28" s="98"/>
      <c r="EX28" s="98"/>
      <c r="EY28" s="98"/>
      <c r="EZ28" s="98"/>
      <c r="FA28" s="98"/>
      <c r="FB28" s="98"/>
      <c r="FC28" s="98"/>
      <c r="FD28" s="98"/>
      <c r="FE28" s="98"/>
      <c r="FF28" s="98"/>
      <c r="FG28" s="98"/>
      <c r="FH28" s="98"/>
      <c r="FI28" s="98"/>
      <c r="FJ28" s="98"/>
      <c r="FK28" s="98"/>
      <c r="FL28" s="98"/>
      <c r="FM28" s="98"/>
      <c r="FN28" s="98"/>
      <c r="FO28" s="98"/>
      <c r="FP28" s="98"/>
      <c r="FQ28" s="98"/>
      <c r="FR28" s="98"/>
      <c r="FS28" s="98"/>
      <c r="FT28" s="98"/>
      <c r="FU28" s="98"/>
      <c r="FV28" s="98"/>
      <c r="FW28" s="98"/>
      <c r="FX28" s="98"/>
      <c r="FY28" s="98"/>
      <c r="FZ28" s="98"/>
      <c r="GA28" s="98"/>
      <c r="GB28" s="98"/>
      <c r="GC28" s="98"/>
      <c r="GD28" s="98"/>
      <c r="GE28" s="98"/>
      <c r="GF28" s="98"/>
      <c r="GG28" s="98"/>
      <c r="GH28" s="98"/>
      <c r="GI28" s="98"/>
      <c r="GJ28" s="98"/>
      <c r="GK28" s="98"/>
      <c r="GL28" s="98"/>
      <c r="GM28" s="98"/>
      <c r="GN28" s="98"/>
      <c r="GO28" s="98"/>
      <c r="GP28" s="98"/>
      <c r="GQ28" s="98"/>
      <c r="GR28" s="98"/>
      <c r="GS28" s="98"/>
      <c r="GT28" s="98"/>
      <c r="GU28" s="98"/>
      <c r="GV28" s="98"/>
      <c r="GW28" s="98"/>
      <c r="GX28" s="98"/>
      <c r="GY28" s="98"/>
      <c r="GZ28" s="98"/>
      <c r="HA28" s="98"/>
      <c r="HB28" s="98"/>
      <c r="HC28" s="98"/>
      <c r="HD28" s="98"/>
      <c r="HE28" s="98"/>
      <c r="HF28" s="98"/>
      <c r="HG28" s="98"/>
      <c r="HH28" s="98"/>
      <c r="HI28" s="98"/>
      <c r="HJ28" s="98"/>
      <c r="HK28" s="98"/>
      <c r="HL28" s="98"/>
      <c r="HM28" s="98"/>
      <c r="HN28" s="98"/>
      <c r="HO28" s="98"/>
      <c r="HP28" s="98"/>
      <c r="HQ28" s="98"/>
      <c r="HR28" s="98"/>
      <c r="HS28" s="98"/>
      <c r="HT28" s="98"/>
      <c r="HU28" s="98"/>
      <c r="HV28" s="98"/>
      <c r="HW28" s="98"/>
      <c r="HX28" s="98"/>
    </row>
    <row r="29" s="52" customFormat="1" ht="12" spans="1:232">
      <c r="A29" s="98"/>
      <c r="B29" s="98"/>
      <c r="C29" s="98"/>
      <c r="D29" s="98"/>
      <c r="E29" s="98"/>
      <c r="F29" s="99"/>
      <c r="G29" s="99"/>
      <c r="H29" s="99"/>
      <c r="I29" s="99"/>
      <c r="J29" s="99"/>
      <c r="K29" s="98"/>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c r="BA29" s="98"/>
      <c r="BB29" s="98"/>
      <c r="BC29" s="98"/>
      <c r="BD29" s="98"/>
      <c r="BE29" s="98"/>
      <c r="BF29" s="98"/>
      <c r="BG29" s="98"/>
      <c r="BH29" s="98"/>
      <c r="BI29" s="98"/>
      <c r="BJ29" s="98"/>
      <c r="BK29" s="98"/>
      <c r="BL29" s="98"/>
      <c r="BM29" s="98"/>
      <c r="BN29" s="98"/>
      <c r="BO29" s="98"/>
      <c r="BP29" s="98"/>
      <c r="BQ29" s="98"/>
      <c r="BR29" s="98"/>
      <c r="BS29" s="98"/>
      <c r="BT29" s="98"/>
      <c r="BU29" s="98"/>
      <c r="BV29" s="98"/>
      <c r="BW29" s="98"/>
      <c r="BX29" s="98"/>
      <c r="BY29" s="98"/>
      <c r="BZ29" s="98"/>
      <c r="CA29" s="98"/>
      <c r="CB29" s="98"/>
      <c r="CC29" s="98"/>
      <c r="CD29" s="98"/>
      <c r="CE29" s="98"/>
      <c r="CF29" s="98"/>
      <c r="CG29" s="98"/>
      <c r="CH29" s="98"/>
      <c r="CI29" s="98"/>
      <c r="CJ29" s="98"/>
      <c r="CK29" s="98"/>
      <c r="CL29" s="98"/>
      <c r="CM29" s="98"/>
      <c r="CN29" s="98"/>
      <c r="CO29" s="98"/>
      <c r="CP29" s="98"/>
      <c r="CQ29" s="98"/>
      <c r="CR29" s="98"/>
      <c r="CS29" s="98"/>
      <c r="CT29" s="98"/>
      <c r="CU29" s="98"/>
      <c r="CV29" s="98"/>
      <c r="CW29" s="98"/>
      <c r="CX29" s="98"/>
      <c r="CY29" s="98"/>
      <c r="CZ29" s="98"/>
      <c r="DA29" s="98"/>
      <c r="DB29" s="98"/>
      <c r="DC29" s="98"/>
      <c r="DD29" s="98"/>
      <c r="DE29" s="98"/>
      <c r="DF29" s="98"/>
      <c r="DG29" s="98"/>
      <c r="DH29" s="98"/>
      <c r="DI29" s="98"/>
      <c r="DJ29" s="98"/>
      <c r="DK29" s="98"/>
      <c r="DL29" s="98"/>
      <c r="DM29" s="98"/>
      <c r="DN29" s="98"/>
      <c r="DO29" s="98"/>
      <c r="DP29" s="98"/>
      <c r="DQ29" s="98"/>
      <c r="DR29" s="98"/>
      <c r="DS29" s="98"/>
      <c r="DT29" s="98"/>
      <c r="DU29" s="98"/>
      <c r="DV29" s="98"/>
      <c r="DW29" s="98"/>
      <c r="DX29" s="98"/>
      <c r="DY29" s="98"/>
      <c r="DZ29" s="98"/>
      <c r="EA29" s="98"/>
      <c r="EB29" s="98"/>
      <c r="EC29" s="98"/>
      <c r="ED29" s="98"/>
      <c r="EE29" s="98"/>
      <c r="EF29" s="98"/>
      <c r="EG29" s="98"/>
      <c r="EH29" s="98"/>
      <c r="EI29" s="98"/>
      <c r="EJ29" s="98"/>
      <c r="EK29" s="98"/>
      <c r="EL29" s="98"/>
      <c r="EM29" s="98"/>
      <c r="EN29" s="98"/>
      <c r="EO29" s="98"/>
      <c r="EP29" s="98"/>
      <c r="EQ29" s="98"/>
      <c r="ER29" s="98"/>
      <c r="ES29" s="98"/>
      <c r="ET29" s="98"/>
      <c r="EU29" s="98"/>
      <c r="EV29" s="98"/>
      <c r="EW29" s="98"/>
      <c r="EX29" s="98"/>
      <c r="EY29" s="98"/>
      <c r="EZ29" s="98"/>
      <c r="FA29" s="98"/>
      <c r="FB29" s="98"/>
      <c r="FC29" s="98"/>
      <c r="FD29" s="98"/>
      <c r="FE29" s="98"/>
      <c r="FF29" s="98"/>
      <c r="FG29" s="98"/>
      <c r="FH29" s="98"/>
      <c r="FI29" s="98"/>
      <c r="FJ29" s="98"/>
      <c r="FK29" s="98"/>
      <c r="FL29" s="98"/>
      <c r="FM29" s="98"/>
      <c r="FN29" s="98"/>
      <c r="FO29" s="98"/>
      <c r="FP29" s="98"/>
      <c r="FQ29" s="98"/>
      <c r="FR29" s="98"/>
      <c r="FS29" s="98"/>
      <c r="FT29" s="98"/>
      <c r="FU29" s="98"/>
      <c r="FV29" s="98"/>
      <c r="FW29" s="98"/>
      <c r="FX29" s="98"/>
      <c r="FY29" s="98"/>
      <c r="FZ29" s="98"/>
      <c r="GA29" s="98"/>
      <c r="GB29" s="98"/>
      <c r="GC29" s="98"/>
      <c r="GD29" s="98"/>
      <c r="GE29" s="98"/>
      <c r="GF29" s="98"/>
      <c r="GG29" s="98"/>
      <c r="GH29" s="98"/>
      <c r="GI29" s="98"/>
      <c r="GJ29" s="98"/>
      <c r="GK29" s="98"/>
      <c r="GL29" s="98"/>
      <c r="GM29" s="98"/>
      <c r="GN29" s="98"/>
      <c r="GO29" s="98"/>
      <c r="GP29" s="98"/>
      <c r="GQ29" s="98"/>
      <c r="GR29" s="98"/>
      <c r="GS29" s="98"/>
      <c r="GT29" s="98"/>
      <c r="GU29" s="98"/>
      <c r="GV29" s="98"/>
      <c r="GW29" s="98"/>
      <c r="GX29" s="98"/>
      <c r="GY29" s="98"/>
      <c r="GZ29" s="98"/>
      <c r="HA29" s="98"/>
      <c r="HB29" s="98"/>
      <c r="HC29" s="98"/>
      <c r="HD29" s="98"/>
      <c r="HE29" s="98"/>
      <c r="HF29" s="98"/>
      <c r="HG29" s="98"/>
      <c r="HH29" s="98"/>
      <c r="HI29" s="98"/>
      <c r="HJ29" s="98"/>
      <c r="HK29" s="98"/>
      <c r="HL29" s="98"/>
      <c r="HM29" s="98"/>
      <c r="HN29" s="98"/>
      <c r="HO29" s="98"/>
      <c r="HP29" s="98"/>
      <c r="HQ29" s="98"/>
      <c r="HR29" s="98"/>
      <c r="HS29" s="98"/>
      <c r="HT29" s="98"/>
      <c r="HU29" s="98"/>
      <c r="HV29" s="98"/>
      <c r="HW29" s="98"/>
      <c r="HX29" s="98"/>
    </row>
    <row r="30" s="52" customFormat="1" ht="12" spans="1:232">
      <c r="A30" s="98"/>
      <c r="B30" s="98"/>
      <c r="C30" s="98"/>
      <c r="D30" s="98"/>
      <c r="E30" s="98"/>
      <c r="F30" s="99"/>
      <c r="G30" s="99"/>
      <c r="H30" s="99"/>
      <c r="I30" s="99"/>
      <c r="J30" s="99"/>
      <c r="K30" s="98"/>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c r="AY30" s="98"/>
      <c r="AZ30" s="98"/>
      <c r="BA30" s="98"/>
      <c r="BB30" s="98"/>
      <c r="BC30" s="98"/>
      <c r="BD30" s="98"/>
      <c r="BE30" s="98"/>
      <c r="BF30" s="98"/>
      <c r="BG30" s="98"/>
      <c r="BH30" s="98"/>
      <c r="BI30" s="98"/>
      <c r="BJ30" s="98"/>
      <c r="BK30" s="98"/>
      <c r="BL30" s="98"/>
      <c r="BM30" s="98"/>
      <c r="BN30" s="98"/>
      <c r="BO30" s="98"/>
      <c r="BP30" s="98"/>
      <c r="BQ30" s="98"/>
      <c r="BR30" s="98"/>
      <c r="BS30" s="98"/>
      <c r="BT30" s="98"/>
      <c r="BU30" s="98"/>
      <c r="BV30" s="98"/>
      <c r="BW30" s="98"/>
      <c r="BX30" s="98"/>
      <c r="BY30" s="98"/>
      <c r="BZ30" s="98"/>
      <c r="CA30" s="98"/>
      <c r="CB30" s="98"/>
      <c r="CC30" s="98"/>
      <c r="CD30" s="98"/>
      <c r="CE30" s="98"/>
      <c r="CF30" s="98"/>
      <c r="CG30" s="98"/>
      <c r="CH30" s="98"/>
      <c r="CI30" s="98"/>
      <c r="CJ30" s="98"/>
      <c r="CK30" s="98"/>
      <c r="CL30" s="98"/>
      <c r="CM30" s="98"/>
      <c r="CN30" s="98"/>
      <c r="CO30" s="98"/>
      <c r="CP30" s="98"/>
      <c r="CQ30" s="98"/>
      <c r="CR30" s="98"/>
      <c r="CS30" s="98"/>
      <c r="CT30" s="98"/>
      <c r="CU30" s="98"/>
      <c r="CV30" s="98"/>
      <c r="CW30" s="98"/>
      <c r="CX30" s="98"/>
      <c r="CY30" s="98"/>
      <c r="CZ30" s="98"/>
      <c r="DA30" s="98"/>
      <c r="DB30" s="98"/>
      <c r="DC30" s="98"/>
      <c r="DD30" s="98"/>
      <c r="DE30" s="98"/>
      <c r="DF30" s="98"/>
      <c r="DG30" s="98"/>
      <c r="DH30" s="98"/>
      <c r="DI30" s="98"/>
      <c r="DJ30" s="98"/>
      <c r="DK30" s="98"/>
      <c r="DL30" s="98"/>
      <c r="DM30" s="98"/>
      <c r="DN30" s="98"/>
      <c r="DO30" s="98"/>
      <c r="DP30" s="98"/>
      <c r="DQ30" s="98"/>
      <c r="DR30" s="98"/>
      <c r="DS30" s="98"/>
      <c r="DT30" s="98"/>
      <c r="DU30" s="98"/>
      <c r="DV30" s="98"/>
      <c r="DW30" s="98"/>
      <c r="DX30" s="98"/>
      <c r="DY30" s="98"/>
      <c r="DZ30" s="98"/>
      <c r="EA30" s="98"/>
      <c r="EB30" s="98"/>
      <c r="EC30" s="98"/>
      <c r="ED30" s="98"/>
      <c r="EE30" s="98"/>
      <c r="EF30" s="98"/>
      <c r="EG30" s="98"/>
      <c r="EH30" s="98"/>
      <c r="EI30" s="98"/>
      <c r="EJ30" s="98"/>
      <c r="EK30" s="98"/>
      <c r="EL30" s="98"/>
      <c r="EM30" s="98"/>
      <c r="EN30" s="98"/>
      <c r="EO30" s="98"/>
      <c r="EP30" s="98"/>
      <c r="EQ30" s="98"/>
      <c r="ER30" s="98"/>
      <c r="ES30" s="98"/>
      <c r="ET30" s="98"/>
      <c r="EU30" s="98"/>
      <c r="EV30" s="98"/>
      <c r="EW30" s="98"/>
      <c r="EX30" s="98"/>
      <c r="EY30" s="98"/>
      <c r="EZ30" s="98"/>
      <c r="FA30" s="98"/>
      <c r="FB30" s="98"/>
      <c r="FC30" s="98"/>
      <c r="FD30" s="98"/>
      <c r="FE30" s="98"/>
      <c r="FF30" s="98"/>
      <c r="FG30" s="98"/>
      <c r="FH30" s="98"/>
      <c r="FI30" s="98"/>
      <c r="FJ30" s="98"/>
      <c r="FK30" s="98"/>
      <c r="FL30" s="98"/>
      <c r="FM30" s="98"/>
      <c r="FN30" s="98"/>
      <c r="FO30" s="98"/>
      <c r="FP30" s="98"/>
      <c r="FQ30" s="98"/>
      <c r="FR30" s="98"/>
      <c r="FS30" s="98"/>
      <c r="FT30" s="98"/>
      <c r="FU30" s="98"/>
      <c r="FV30" s="98"/>
      <c r="FW30" s="98"/>
      <c r="FX30" s="98"/>
      <c r="FY30" s="98"/>
      <c r="FZ30" s="98"/>
      <c r="GA30" s="98"/>
      <c r="GB30" s="98"/>
      <c r="GC30" s="98"/>
      <c r="GD30" s="98"/>
      <c r="GE30" s="98"/>
      <c r="GF30" s="98"/>
      <c r="GG30" s="98"/>
      <c r="GH30" s="98"/>
      <c r="GI30" s="98"/>
      <c r="GJ30" s="98"/>
      <c r="GK30" s="98"/>
      <c r="GL30" s="98"/>
      <c r="GM30" s="98"/>
      <c r="GN30" s="98"/>
      <c r="GO30" s="98"/>
      <c r="GP30" s="98"/>
      <c r="GQ30" s="98"/>
      <c r="GR30" s="98"/>
      <c r="GS30" s="98"/>
      <c r="GT30" s="98"/>
      <c r="GU30" s="98"/>
      <c r="GV30" s="98"/>
      <c r="GW30" s="98"/>
      <c r="GX30" s="98"/>
      <c r="GY30" s="98"/>
      <c r="GZ30" s="98"/>
      <c r="HA30" s="98"/>
      <c r="HB30" s="98"/>
      <c r="HC30" s="98"/>
      <c r="HD30" s="98"/>
      <c r="HE30" s="98"/>
      <c r="HF30" s="98"/>
      <c r="HG30" s="98"/>
      <c r="HH30" s="98"/>
      <c r="HI30" s="98"/>
      <c r="HJ30" s="98"/>
      <c r="HK30" s="98"/>
      <c r="HL30" s="98"/>
      <c r="HM30" s="98"/>
      <c r="HN30" s="98"/>
      <c r="HO30" s="98"/>
      <c r="HP30" s="98"/>
      <c r="HQ30" s="98"/>
      <c r="HR30" s="98"/>
      <c r="HS30" s="98"/>
      <c r="HT30" s="98"/>
      <c r="HU30" s="98"/>
      <c r="HV30" s="98"/>
      <c r="HW30" s="98"/>
      <c r="HX30" s="98"/>
    </row>
    <row r="31" s="52" customFormat="1" ht="12" spans="1:232">
      <c r="A31" s="98"/>
      <c r="B31" s="98"/>
      <c r="C31" s="98"/>
      <c r="D31" s="98"/>
      <c r="E31" s="98"/>
      <c r="F31" s="99"/>
      <c r="G31" s="99"/>
      <c r="H31" s="99"/>
      <c r="I31" s="99"/>
      <c r="J31" s="99"/>
      <c r="K31" s="98"/>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c r="AY31" s="98"/>
      <c r="AZ31" s="98"/>
      <c r="BA31" s="98"/>
      <c r="BB31" s="98"/>
      <c r="BC31" s="98"/>
      <c r="BD31" s="98"/>
      <c r="BE31" s="98"/>
      <c r="BF31" s="98"/>
      <c r="BG31" s="98"/>
      <c r="BH31" s="98"/>
      <c r="BI31" s="98"/>
      <c r="BJ31" s="98"/>
      <c r="BK31" s="98"/>
      <c r="BL31" s="98"/>
      <c r="BM31" s="98"/>
      <c r="BN31" s="98"/>
      <c r="BO31" s="98"/>
      <c r="BP31" s="98"/>
      <c r="BQ31" s="98"/>
      <c r="BR31" s="98"/>
      <c r="BS31" s="98"/>
      <c r="BT31" s="98"/>
      <c r="BU31" s="98"/>
      <c r="BV31" s="98"/>
      <c r="BW31" s="98"/>
      <c r="BX31" s="98"/>
      <c r="BY31" s="98"/>
      <c r="BZ31" s="98"/>
      <c r="CA31" s="98"/>
      <c r="CB31" s="98"/>
      <c r="CC31" s="98"/>
      <c r="CD31" s="98"/>
      <c r="CE31" s="98"/>
      <c r="CF31" s="98"/>
      <c r="CG31" s="98"/>
      <c r="CH31" s="98"/>
      <c r="CI31" s="98"/>
      <c r="CJ31" s="98"/>
      <c r="CK31" s="98"/>
      <c r="CL31" s="98"/>
      <c r="CM31" s="98"/>
      <c r="CN31" s="98"/>
      <c r="CO31" s="98"/>
      <c r="CP31" s="98"/>
      <c r="CQ31" s="98"/>
      <c r="CR31" s="98"/>
      <c r="CS31" s="98"/>
      <c r="CT31" s="98"/>
      <c r="CU31" s="98"/>
      <c r="CV31" s="98"/>
      <c r="CW31" s="98"/>
      <c r="CX31" s="98"/>
      <c r="CY31" s="98"/>
      <c r="CZ31" s="98"/>
      <c r="DA31" s="98"/>
      <c r="DB31" s="98"/>
      <c r="DC31" s="98"/>
      <c r="DD31" s="98"/>
      <c r="DE31" s="98"/>
      <c r="DF31" s="98"/>
      <c r="DG31" s="98"/>
      <c r="DH31" s="98"/>
      <c r="DI31" s="98"/>
      <c r="DJ31" s="98"/>
      <c r="DK31" s="98"/>
      <c r="DL31" s="98"/>
      <c r="DM31" s="98"/>
      <c r="DN31" s="98"/>
      <c r="DO31" s="98"/>
      <c r="DP31" s="98"/>
      <c r="DQ31" s="98"/>
      <c r="DR31" s="98"/>
      <c r="DS31" s="98"/>
      <c r="DT31" s="98"/>
      <c r="DU31" s="98"/>
      <c r="DV31" s="98"/>
      <c r="DW31" s="98"/>
      <c r="DX31" s="98"/>
      <c r="DY31" s="98"/>
      <c r="DZ31" s="98"/>
      <c r="EA31" s="98"/>
      <c r="EB31" s="98"/>
      <c r="EC31" s="98"/>
      <c r="ED31" s="98"/>
      <c r="EE31" s="98"/>
      <c r="EF31" s="98"/>
      <c r="EG31" s="98"/>
      <c r="EH31" s="98"/>
      <c r="EI31" s="98"/>
      <c r="EJ31" s="98"/>
      <c r="EK31" s="98"/>
      <c r="EL31" s="98"/>
      <c r="EM31" s="98"/>
      <c r="EN31" s="98"/>
      <c r="EO31" s="98"/>
      <c r="EP31" s="98"/>
      <c r="EQ31" s="98"/>
      <c r="ER31" s="98"/>
      <c r="ES31" s="98"/>
      <c r="ET31" s="98"/>
      <c r="EU31" s="98"/>
      <c r="EV31" s="98"/>
      <c r="EW31" s="98"/>
      <c r="EX31" s="98"/>
      <c r="EY31" s="98"/>
      <c r="EZ31" s="98"/>
      <c r="FA31" s="98"/>
      <c r="FB31" s="98"/>
      <c r="FC31" s="98"/>
      <c r="FD31" s="98"/>
      <c r="FE31" s="98"/>
      <c r="FF31" s="98"/>
      <c r="FG31" s="98"/>
      <c r="FH31" s="98"/>
      <c r="FI31" s="98"/>
      <c r="FJ31" s="98"/>
      <c r="FK31" s="98"/>
      <c r="FL31" s="98"/>
      <c r="FM31" s="98"/>
      <c r="FN31" s="98"/>
      <c r="FO31" s="98"/>
      <c r="FP31" s="98"/>
      <c r="FQ31" s="98"/>
      <c r="FR31" s="98"/>
      <c r="FS31" s="98"/>
      <c r="FT31" s="98"/>
      <c r="FU31" s="98"/>
      <c r="FV31" s="98"/>
      <c r="FW31" s="98"/>
      <c r="FX31" s="98"/>
      <c r="FY31" s="98"/>
      <c r="FZ31" s="98"/>
      <c r="GA31" s="98"/>
      <c r="GB31" s="98"/>
      <c r="GC31" s="98"/>
      <c r="GD31" s="98"/>
      <c r="GE31" s="98"/>
      <c r="GF31" s="98"/>
      <c r="GG31" s="98"/>
      <c r="GH31" s="98"/>
      <c r="GI31" s="98"/>
      <c r="GJ31" s="98"/>
      <c r="GK31" s="98"/>
      <c r="GL31" s="98"/>
      <c r="GM31" s="98"/>
      <c r="GN31" s="98"/>
      <c r="GO31" s="98"/>
      <c r="GP31" s="98"/>
      <c r="GQ31" s="98"/>
      <c r="GR31" s="98"/>
      <c r="GS31" s="98"/>
      <c r="GT31" s="98"/>
      <c r="GU31" s="98"/>
      <c r="GV31" s="98"/>
      <c r="GW31" s="98"/>
      <c r="GX31" s="98"/>
      <c r="GY31" s="98"/>
      <c r="GZ31" s="98"/>
      <c r="HA31" s="98"/>
      <c r="HB31" s="98"/>
      <c r="HC31" s="98"/>
      <c r="HD31" s="98"/>
      <c r="HE31" s="98"/>
      <c r="HF31" s="98"/>
      <c r="HG31" s="98"/>
      <c r="HH31" s="98"/>
      <c r="HI31" s="98"/>
      <c r="HJ31" s="98"/>
      <c r="HK31" s="98"/>
      <c r="HL31" s="98"/>
      <c r="HM31" s="98"/>
      <c r="HN31" s="98"/>
      <c r="HO31" s="98"/>
      <c r="HP31" s="98"/>
      <c r="HQ31" s="98"/>
      <c r="HR31" s="98"/>
      <c r="HS31" s="98"/>
      <c r="HT31" s="98"/>
      <c r="HU31" s="98"/>
      <c r="HV31" s="98"/>
      <c r="HW31" s="98"/>
      <c r="HX31" s="98"/>
    </row>
    <row r="32" s="52" customFormat="1" ht="12" spans="1:232">
      <c r="A32" s="98"/>
      <c r="B32" s="98"/>
      <c r="C32" s="98"/>
      <c r="D32" s="98"/>
      <c r="E32" s="98"/>
      <c r="F32" s="99"/>
      <c r="G32" s="99"/>
      <c r="H32" s="99"/>
      <c r="I32" s="99"/>
      <c r="J32" s="99"/>
      <c r="K32" s="98"/>
      <c r="L32" s="98"/>
      <c r="M32" s="98"/>
      <c r="N32" s="98"/>
      <c r="O32" s="98"/>
      <c r="P32" s="98"/>
      <c r="Q32" s="98"/>
      <c r="R32" s="98"/>
      <c r="S32" s="98"/>
      <c r="T32" s="98"/>
      <c r="U32" s="98"/>
      <c r="V32" s="98"/>
      <c r="W32" s="98"/>
      <c r="X32" s="98"/>
      <c r="Y32" s="98"/>
      <c r="Z32" s="98"/>
      <c r="AA32" s="98"/>
      <c r="AB32" s="98"/>
      <c r="AC32" s="98"/>
      <c r="AD32" s="98"/>
      <c r="AE32" s="98"/>
      <c r="AF32" s="98"/>
      <c r="AG32" s="98"/>
      <c r="AH32" s="98"/>
      <c r="AI32" s="98"/>
      <c r="AJ32" s="98"/>
      <c r="AK32" s="98"/>
      <c r="AL32" s="98"/>
      <c r="AM32" s="98"/>
      <c r="AN32" s="98"/>
      <c r="AO32" s="98"/>
      <c r="AP32" s="98"/>
      <c r="AQ32" s="98"/>
      <c r="AR32" s="98"/>
      <c r="AS32" s="98"/>
      <c r="AT32" s="98"/>
      <c r="AU32" s="98"/>
      <c r="AV32" s="98"/>
      <c r="AW32" s="98"/>
      <c r="AX32" s="98"/>
      <c r="AY32" s="98"/>
      <c r="AZ32" s="98"/>
      <c r="BA32" s="98"/>
      <c r="BB32" s="98"/>
      <c r="BC32" s="98"/>
      <c r="BD32" s="98"/>
      <c r="BE32" s="98"/>
      <c r="BF32" s="98"/>
      <c r="BG32" s="98"/>
      <c r="BH32" s="98"/>
      <c r="BI32" s="98"/>
      <c r="BJ32" s="98"/>
      <c r="BK32" s="98"/>
      <c r="BL32" s="98"/>
      <c r="BM32" s="98"/>
      <c r="BN32" s="98"/>
      <c r="BO32" s="98"/>
      <c r="BP32" s="98"/>
      <c r="BQ32" s="98"/>
      <c r="BR32" s="98"/>
      <c r="BS32" s="98"/>
      <c r="BT32" s="98"/>
      <c r="BU32" s="98"/>
      <c r="BV32" s="98"/>
      <c r="BW32" s="98"/>
      <c r="BX32" s="98"/>
      <c r="BY32" s="98"/>
      <c r="BZ32" s="98"/>
      <c r="CA32" s="98"/>
      <c r="CB32" s="98"/>
      <c r="CC32" s="98"/>
      <c r="CD32" s="98"/>
      <c r="CE32" s="98"/>
      <c r="CF32" s="98"/>
      <c r="CG32" s="98"/>
      <c r="CH32" s="98"/>
      <c r="CI32" s="98"/>
      <c r="CJ32" s="98"/>
      <c r="CK32" s="98"/>
      <c r="CL32" s="98"/>
      <c r="CM32" s="98"/>
      <c r="CN32" s="98"/>
      <c r="CO32" s="98"/>
      <c r="CP32" s="98"/>
      <c r="CQ32" s="98"/>
      <c r="CR32" s="98"/>
      <c r="CS32" s="98"/>
      <c r="CT32" s="98"/>
      <c r="CU32" s="98"/>
      <c r="CV32" s="98"/>
      <c r="CW32" s="98"/>
      <c r="CX32" s="98"/>
      <c r="CY32" s="98"/>
      <c r="CZ32" s="98"/>
      <c r="DA32" s="98"/>
      <c r="DB32" s="98"/>
      <c r="DC32" s="98"/>
      <c r="DD32" s="98"/>
      <c r="DE32" s="98"/>
      <c r="DF32" s="98"/>
      <c r="DG32" s="98"/>
      <c r="DH32" s="98"/>
      <c r="DI32" s="98"/>
      <c r="DJ32" s="98"/>
      <c r="DK32" s="98"/>
      <c r="DL32" s="98"/>
      <c r="DM32" s="98"/>
      <c r="DN32" s="98"/>
      <c r="DO32" s="98"/>
      <c r="DP32" s="98"/>
      <c r="DQ32" s="98"/>
      <c r="DR32" s="98"/>
      <c r="DS32" s="98"/>
      <c r="DT32" s="98"/>
      <c r="DU32" s="98"/>
      <c r="DV32" s="98"/>
      <c r="DW32" s="98"/>
      <c r="DX32" s="98"/>
      <c r="DY32" s="98"/>
      <c r="DZ32" s="98"/>
      <c r="EA32" s="98"/>
      <c r="EB32" s="98"/>
      <c r="EC32" s="98"/>
      <c r="ED32" s="98"/>
      <c r="EE32" s="98"/>
      <c r="EF32" s="98"/>
      <c r="EG32" s="98"/>
      <c r="EH32" s="98"/>
      <c r="EI32" s="98"/>
      <c r="EJ32" s="98"/>
      <c r="EK32" s="98"/>
      <c r="EL32" s="98"/>
      <c r="EM32" s="98"/>
      <c r="EN32" s="98"/>
      <c r="EO32" s="98"/>
      <c r="EP32" s="98"/>
      <c r="EQ32" s="98"/>
      <c r="ER32" s="98"/>
      <c r="ES32" s="98"/>
      <c r="ET32" s="98"/>
      <c r="EU32" s="98"/>
      <c r="EV32" s="98"/>
      <c r="EW32" s="98"/>
      <c r="EX32" s="98"/>
      <c r="EY32" s="98"/>
      <c r="EZ32" s="98"/>
      <c r="FA32" s="98"/>
      <c r="FB32" s="98"/>
      <c r="FC32" s="98"/>
      <c r="FD32" s="98"/>
      <c r="FE32" s="98"/>
      <c r="FF32" s="98"/>
      <c r="FG32" s="98"/>
      <c r="FH32" s="98"/>
      <c r="FI32" s="98"/>
      <c r="FJ32" s="98"/>
      <c r="FK32" s="98"/>
      <c r="FL32" s="98"/>
      <c r="FM32" s="98"/>
      <c r="FN32" s="98"/>
      <c r="FO32" s="98"/>
      <c r="FP32" s="98"/>
      <c r="FQ32" s="98"/>
      <c r="FR32" s="98"/>
      <c r="FS32" s="98"/>
      <c r="FT32" s="98"/>
      <c r="FU32" s="98"/>
      <c r="FV32" s="98"/>
      <c r="FW32" s="98"/>
      <c r="FX32" s="98"/>
      <c r="FY32" s="98"/>
      <c r="FZ32" s="98"/>
      <c r="GA32" s="98"/>
      <c r="GB32" s="98"/>
      <c r="GC32" s="98"/>
      <c r="GD32" s="98"/>
      <c r="GE32" s="98"/>
      <c r="GF32" s="98"/>
      <c r="GG32" s="98"/>
      <c r="GH32" s="98"/>
      <c r="GI32" s="98"/>
      <c r="GJ32" s="98"/>
      <c r="GK32" s="98"/>
      <c r="GL32" s="98"/>
      <c r="GM32" s="98"/>
      <c r="GN32" s="98"/>
      <c r="GO32" s="98"/>
      <c r="GP32" s="98"/>
      <c r="GQ32" s="98"/>
      <c r="GR32" s="98"/>
      <c r="GS32" s="98"/>
      <c r="GT32" s="98"/>
      <c r="GU32" s="98"/>
      <c r="GV32" s="98"/>
      <c r="GW32" s="98"/>
      <c r="GX32" s="98"/>
      <c r="GY32" s="98"/>
      <c r="GZ32" s="98"/>
      <c r="HA32" s="98"/>
      <c r="HB32" s="98"/>
      <c r="HC32" s="98"/>
      <c r="HD32" s="98"/>
      <c r="HE32" s="98"/>
      <c r="HF32" s="98"/>
      <c r="HG32" s="98"/>
      <c r="HH32" s="98"/>
      <c r="HI32" s="98"/>
      <c r="HJ32" s="98"/>
      <c r="HK32" s="98"/>
      <c r="HL32" s="98"/>
      <c r="HM32" s="98"/>
      <c r="HN32" s="98"/>
      <c r="HO32" s="98"/>
      <c r="HP32" s="98"/>
      <c r="HQ32" s="98"/>
      <c r="HR32" s="98"/>
      <c r="HS32" s="98"/>
      <c r="HT32" s="98"/>
      <c r="HU32" s="98"/>
      <c r="HV32" s="98"/>
      <c r="HW32" s="98"/>
      <c r="HX32" s="98"/>
    </row>
    <row r="33" s="52" customFormat="1" ht="12" spans="1:232">
      <c r="A33" s="98"/>
      <c r="B33" s="98"/>
      <c r="C33" s="98"/>
      <c r="D33" s="98"/>
      <c r="E33" s="98"/>
      <c r="F33" s="99"/>
      <c r="G33" s="99"/>
      <c r="H33" s="99"/>
      <c r="I33" s="99"/>
      <c r="J33" s="99"/>
      <c r="K33" s="98"/>
      <c r="L33" s="98"/>
      <c r="M33" s="98"/>
      <c r="N33" s="98"/>
      <c r="O33" s="98"/>
      <c r="P33" s="98"/>
      <c r="Q33" s="98"/>
      <c r="R33" s="98"/>
      <c r="S33" s="98"/>
      <c r="T33" s="98"/>
      <c r="U33" s="98"/>
      <c r="V33" s="98"/>
      <c r="W33" s="98"/>
      <c r="X33" s="98"/>
      <c r="Y33" s="98"/>
      <c r="Z33" s="98"/>
      <c r="AA33" s="98"/>
      <c r="AB33" s="98"/>
      <c r="AC33" s="98"/>
      <c r="AD33" s="98"/>
      <c r="AE33" s="98"/>
      <c r="AF33" s="98"/>
      <c r="AG33" s="98"/>
      <c r="AH33" s="98"/>
      <c r="AI33" s="98"/>
      <c r="AJ33" s="98"/>
      <c r="AK33" s="98"/>
      <c r="AL33" s="98"/>
      <c r="AM33" s="98"/>
      <c r="AN33" s="98"/>
      <c r="AO33" s="98"/>
      <c r="AP33" s="98"/>
      <c r="AQ33" s="98"/>
      <c r="AR33" s="98"/>
      <c r="AS33" s="98"/>
      <c r="AT33" s="98"/>
      <c r="AU33" s="98"/>
      <c r="AV33" s="98"/>
      <c r="AW33" s="98"/>
      <c r="AX33" s="98"/>
      <c r="AY33" s="98"/>
      <c r="AZ33" s="98"/>
      <c r="BA33" s="98"/>
      <c r="BB33" s="98"/>
      <c r="BC33" s="98"/>
      <c r="BD33" s="98"/>
      <c r="BE33" s="98"/>
      <c r="BF33" s="98"/>
      <c r="BG33" s="98"/>
      <c r="BH33" s="98"/>
      <c r="BI33" s="98"/>
      <c r="BJ33" s="98"/>
      <c r="BK33" s="98"/>
      <c r="BL33" s="98"/>
      <c r="BM33" s="98"/>
      <c r="BN33" s="98"/>
      <c r="BO33" s="98"/>
      <c r="BP33" s="98"/>
      <c r="BQ33" s="98"/>
      <c r="BR33" s="98"/>
      <c r="BS33" s="98"/>
      <c r="BT33" s="98"/>
      <c r="BU33" s="98"/>
      <c r="BV33" s="98"/>
      <c r="BW33" s="98"/>
      <c r="BX33" s="98"/>
      <c r="BY33" s="98"/>
      <c r="BZ33" s="98"/>
      <c r="CA33" s="98"/>
      <c r="CB33" s="98"/>
      <c r="CC33" s="98"/>
      <c r="CD33" s="98"/>
      <c r="CE33" s="98"/>
      <c r="CF33" s="98"/>
      <c r="CG33" s="98"/>
      <c r="CH33" s="98"/>
      <c r="CI33" s="98"/>
      <c r="CJ33" s="98"/>
      <c r="CK33" s="98"/>
      <c r="CL33" s="98"/>
      <c r="CM33" s="98"/>
      <c r="CN33" s="98"/>
      <c r="CO33" s="98"/>
      <c r="CP33" s="98"/>
      <c r="CQ33" s="98"/>
      <c r="CR33" s="98"/>
      <c r="CS33" s="98"/>
      <c r="CT33" s="98"/>
      <c r="CU33" s="98"/>
      <c r="CV33" s="98"/>
      <c r="CW33" s="98"/>
      <c r="CX33" s="98"/>
      <c r="CY33" s="98"/>
      <c r="CZ33" s="98"/>
      <c r="DA33" s="98"/>
      <c r="DB33" s="98"/>
      <c r="DC33" s="98"/>
      <c r="DD33" s="98"/>
      <c r="DE33" s="98"/>
      <c r="DF33" s="98"/>
      <c r="DG33" s="98"/>
      <c r="DH33" s="98"/>
      <c r="DI33" s="98"/>
      <c r="DJ33" s="98"/>
      <c r="DK33" s="98"/>
      <c r="DL33" s="98"/>
      <c r="DM33" s="98"/>
      <c r="DN33" s="98"/>
      <c r="DO33" s="98"/>
      <c r="DP33" s="98"/>
      <c r="DQ33" s="98"/>
      <c r="DR33" s="98"/>
      <c r="DS33" s="98"/>
      <c r="DT33" s="98"/>
      <c r="DU33" s="98"/>
      <c r="DV33" s="98"/>
      <c r="DW33" s="98"/>
      <c r="DX33" s="98"/>
      <c r="DY33" s="98"/>
      <c r="DZ33" s="98"/>
      <c r="EA33" s="98"/>
      <c r="EB33" s="98"/>
      <c r="EC33" s="98"/>
      <c r="ED33" s="98"/>
      <c r="EE33" s="98"/>
      <c r="EF33" s="98"/>
      <c r="EG33" s="98"/>
      <c r="EH33" s="98"/>
      <c r="EI33" s="98"/>
      <c r="EJ33" s="98"/>
      <c r="EK33" s="98"/>
      <c r="EL33" s="98"/>
      <c r="EM33" s="98"/>
      <c r="EN33" s="98"/>
      <c r="EO33" s="98"/>
      <c r="EP33" s="98"/>
      <c r="EQ33" s="98"/>
      <c r="ER33" s="98"/>
      <c r="ES33" s="98"/>
      <c r="ET33" s="98"/>
      <c r="EU33" s="98"/>
      <c r="EV33" s="98"/>
      <c r="EW33" s="98"/>
      <c r="EX33" s="98"/>
      <c r="EY33" s="98"/>
      <c r="EZ33" s="98"/>
      <c r="FA33" s="98"/>
      <c r="FB33" s="98"/>
      <c r="FC33" s="98"/>
      <c r="FD33" s="98"/>
      <c r="FE33" s="98"/>
      <c r="FF33" s="98"/>
      <c r="FG33" s="98"/>
      <c r="FH33" s="98"/>
      <c r="FI33" s="98"/>
      <c r="FJ33" s="98"/>
      <c r="FK33" s="98"/>
      <c r="FL33" s="98"/>
      <c r="FM33" s="98"/>
      <c r="FN33" s="98"/>
      <c r="FO33" s="98"/>
      <c r="FP33" s="98"/>
      <c r="FQ33" s="98"/>
      <c r="FR33" s="98"/>
      <c r="FS33" s="98"/>
      <c r="FT33" s="98"/>
      <c r="FU33" s="98"/>
      <c r="FV33" s="98"/>
      <c r="FW33" s="98"/>
      <c r="FX33" s="98"/>
      <c r="FY33" s="98"/>
      <c r="FZ33" s="98"/>
      <c r="GA33" s="98"/>
      <c r="GB33" s="98"/>
      <c r="GC33" s="98"/>
      <c r="GD33" s="98"/>
      <c r="GE33" s="98"/>
      <c r="GF33" s="98"/>
      <c r="GG33" s="98"/>
      <c r="GH33" s="98"/>
      <c r="GI33" s="98"/>
      <c r="GJ33" s="98"/>
      <c r="GK33" s="98"/>
      <c r="GL33" s="98"/>
      <c r="GM33" s="98"/>
      <c r="GN33" s="98"/>
      <c r="GO33" s="98"/>
      <c r="GP33" s="98"/>
      <c r="GQ33" s="98"/>
      <c r="GR33" s="98"/>
      <c r="GS33" s="98"/>
      <c r="GT33" s="98"/>
      <c r="GU33" s="98"/>
      <c r="GV33" s="98"/>
      <c r="GW33" s="98"/>
      <c r="GX33" s="98"/>
      <c r="GY33" s="98"/>
      <c r="GZ33" s="98"/>
      <c r="HA33" s="98"/>
      <c r="HB33" s="98"/>
      <c r="HC33" s="98"/>
      <c r="HD33" s="98"/>
      <c r="HE33" s="98"/>
      <c r="HF33" s="98"/>
      <c r="HG33" s="98"/>
      <c r="HH33" s="98"/>
      <c r="HI33" s="98"/>
      <c r="HJ33" s="98"/>
      <c r="HK33" s="98"/>
      <c r="HL33" s="98"/>
      <c r="HM33" s="98"/>
      <c r="HN33" s="98"/>
      <c r="HO33" s="98"/>
      <c r="HP33" s="98"/>
      <c r="HQ33" s="98"/>
      <c r="HR33" s="98"/>
      <c r="HS33" s="98"/>
      <c r="HT33" s="98"/>
      <c r="HU33" s="98"/>
      <c r="HV33" s="98"/>
      <c r="HW33" s="98"/>
      <c r="HX33" s="98"/>
    </row>
    <row r="34" s="52" customFormat="1" ht="12" spans="1:232">
      <c r="A34" s="98"/>
      <c r="B34" s="98"/>
      <c r="C34" s="98"/>
      <c r="D34" s="98"/>
      <c r="E34" s="98"/>
      <c r="F34" s="99"/>
      <c r="G34" s="99"/>
      <c r="H34" s="99"/>
      <c r="I34" s="99"/>
      <c r="J34" s="106"/>
      <c r="K34" s="98"/>
      <c r="L34" s="98"/>
      <c r="M34" s="98"/>
      <c r="N34" s="98"/>
      <c r="O34" s="98"/>
      <c r="P34" s="98"/>
      <c r="Q34" s="98"/>
      <c r="R34" s="98"/>
      <c r="S34" s="98"/>
      <c r="T34" s="98"/>
      <c r="U34" s="98"/>
      <c r="V34" s="98"/>
      <c r="W34" s="98"/>
      <c r="X34" s="98"/>
      <c r="Y34" s="98"/>
      <c r="Z34" s="98"/>
      <c r="AA34" s="98"/>
      <c r="AB34" s="98"/>
      <c r="AC34" s="98"/>
      <c r="AD34" s="98"/>
      <c r="AE34" s="98"/>
      <c r="AF34" s="98"/>
      <c r="AG34" s="98"/>
      <c r="AH34" s="98"/>
      <c r="AI34" s="98"/>
      <c r="AJ34" s="98"/>
      <c r="AK34" s="98"/>
      <c r="AL34" s="98"/>
      <c r="AM34" s="98"/>
      <c r="AN34" s="98"/>
      <c r="AO34" s="98"/>
      <c r="AP34" s="98"/>
      <c r="AQ34" s="98"/>
      <c r="AR34" s="98"/>
      <c r="AS34" s="98"/>
      <c r="AT34" s="98"/>
      <c r="AU34" s="98"/>
      <c r="AV34" s="98"/>
      <c r="AW34" s="98"/>
      <c r="AX34" s="98"/>
      <c r="AY34" s="98"/>
      <c r="AZ34" s="98"/>
      <c r="BA34" s="98"/>
      <c r="BB34" s="98"/>
      <c r="BC34" s="98"/>
      <c r="BD34" s="98"/>
      <c r="BE34" s="98"/>
      <c r="BF34" s="98"/>
      <c r="BG34" s="98"/>
      <c r="BH34" s="98"/>
      <c r="BI34" s="98"/>
      <c r="BJ34" s="98"/>
      <c r="BK34" s="98"/>
      <c r="BL34" s="98"/>
      <c r="BM34" s="98"/>
      <c r="BN34" s="98"/>
      <c r="BO34" s="98"/>
      <c r="BP34" s="98"/>
      <c r="BQ34" s="98"/>
      <c r="BR34" s="98"/>
      <c r="BS34" s="98"/>
      <c r="BT34" s="98"/>
      <c r="BU34" s="98"/>
      <c r="BV34" s="98"/>
      <c r="BW34" s="98"/>
      <c r="BX34" s="98"/>
      <c r="BY34" s="98"/>
      <c r="BZ34" s="98"/>
      <c r="CA34" s="98"/>
      <c r="CB34" s="98"/>
      <c r="CC34" s="98"/>
      <c r="CD34" s="98"/>
      <c r="CE34" s="98"/>
      <c r="CF34" s="98"/>
      <c r="CG34" s="98"/>
      <c r="CH34" s="98"/>
      <c r="CI34" s="98"/>
      <c r="CJ34" s="98"/>
      <c r="CK34" s="98"/>
      <c r="CL34" s="98"/>
      <c r="CM34" s="98"/>
      <c r="CN34" s="98"/>
      <c r="CO34" s="98"/>
      <c r="CP34" s="98"/>
      <c r="CQ34" s="98"/>
      <c r="CR34" s="98"/>
      <c r="CS34" s="98"/>
      <c r="CT34" s="98"/>
      <c r="CU34" s="98"/>
      <c r="CV34" s="98"/>
      <c r="CW34" s="98"/>
      <c r="CX34" s="98"/>
      <c r="CY34" s="98"/>
      <c r="CZ34" s="98"/>
      <c r="DA34" s="98"/>
      <c r="DB34" s="98"/>
      <c r="DC34" s="98"/>
      <c r="DD34" s="98"/>
      <c r="DE34" s="98"/>
      <c r="DF34" s="98"/>
      <c r="DG34" s="98"/>
      <c r="DH34" s="98"/>
      <c r="DI34" s="98"/>
      <c r="DJ34" s="98"/>
      <c r="DK34" s="98"/>
      <c r="DL34" s="98"/>
      <c r="DM34" s="98"/>
      <c r="DN34" s="98"/>
      <c r="DO34" s="98"/>
      <c r="DP34" s="98"/>
      <c r="DQ34" s="98"/>
      <c r="DR34" s="98"/>
      <c r="DS34" s="98"/>
      <c r="DT34" s="98"/>
      <c r="DU34" s="98"/>
      <c r="DV34" s="98"/>
      <c r="DW34" s="98"/>
      <c r="DX34" s="98"/>
      <c r="DY34" s="98"/>
      <c r="DZ34" s="98"/>
      <c r="EA34" s="98"/>
      <c r="EB34" s="98"/>
      <c r="EC34" s="98"/>
      <c r="ED34" s="98"/>
      <c r="EE34" s="98"/>
      <c r="EF34" s="98"/>
      <c r="EG34" s="98"/>
      <c r="EH34" s="98"/>
      <c r="EI34" s="98"/>
      <c r="EJ34" s="98"/>
      <c r="EK34" s="98"/>
      <c r="EL34" s="98"/>
      <c r="EM34" s="98"/>
      <c r="EN34" s="98"/>
      <c r="EO34" s="98"/>
      <c r="EP34" s="98"/>
      <c r="EQ34" s="98"/>
      <c r="ER34" s="98"/>
      <c r="ES34" s="98"/>
      <c r="ET34" s="98"/>
      <c r="EU34" s="98"/>
      <c r="EV34" s="98"/>
      <c r="EW34" s="98"/>
      <c r="EX34" s="98"/>
      <c r="EY34" s="98"/>
      <c r="EZ34" s="98"/>
      <c r="FA34" s="98"/>
      <c r="FB34" s="98"/>
      <c r="FC34" s="98"/>
      <c r="FD34" s="98"/>
      <c r="FE34" s="98"/>
      <c r="FF34" s="98"/>
      <c r="FG34" s="98"/>
      <c r="FH34" s="98"/>
      <c r="FI34" s="98"/>
      <c r="FJ34" s="98"/>
      <c r="FK34" s="98"/>
      <c r="FL34" s="98"/>
      <c r="FM34" s="98"/>
      <c r="FN34" s="98"/>
      <c r="FO34" s="98"/>
      <c r="FP34" s="98"/>
      <c r="FQ34" s="98"/>
      <c r="FR34" s="98"/>
      <c r="FS34" s="98"/>
      <c r="FT34" s="98"/>
      <c r="FU34" s="98"/>
      <c r="FV34" s="98"/>
      <c r="FW34" s="98"/>
      <c r="FX34" s="98"/>
      <c r="FY34" s="98"/>
      <c r="FZ34" s="98"/>
      <c r="GA34" s="98"/>
      <c r="GB34" s="98"/>
      <c r="GC34" s="98"/>
      <c r="GD34" s="98"/>
      <c r="GE34" s="98"/>
      <c r="GF34" s="98"/>
      <c r="GG34" s="98"/>
      <c r="GH34" s="98"/>
      <c r="GI34" s="98"/>
      <c r="GJ34" s="98"/>
      <c r="GK34" s="98"/>
      <c r="GL34" s="98"/>
      <c r="GM34" s="98"/>
      <c r="GN34" s="98"/>
      <c r="GO34" s="98"/>
      <c r="GP34" s="98"/>
      <c r="GQ34" s="98"/>
      <c r="GR34" s="98"/>
      <c r="GS34" s="98"/>
      <c r="GT34" s="98"/>
      <c r="GU34" s="98"/>
      <c r="GV34" s="98"/>
      <c r="GW34" s="98"/>
      <c r="GX34" s="98"/>
      <c r="GY34" s="98"/>
      <c r="GZ34" s="98"/>
      <c r="HA34" s="98"/>
      <c r="HB34" s="98"/>
      <c r="HC34" s="98"/>
      <c r="HD34" s="98"/>
      <c r="HE34" s="98"/>
      <c r="HF34" s="98"/>
      <c r="HG34" s="98"/>
      <c r="HH34" s="98"/>
      <c r="HI34" s="98"/>
      <c r="HJ34" s="98"/>
      <c r="HK34" s="98"/>
      <c r="HL34" s="98"/>
      <c r="HM34" s="98"/>
      <c r="HN34" s="98"/>
      <c r="HO34" s="98"/>
      <c r="HP34" s="98"/>
      <c r="HQ34" s="98"/>
      <c r="HR34" s="98"/>
      <c r="HS34" s="98"/>
      <c r="HT34" s="98"/>
      <c r="HU34" s="98"/>
      <c r="HV34" s="98"/>
      <c r="HW34" s="98"/>
      <c r="HX34" s="98"/>
    </row>
    <row r="35" s="52" customFormat="1" ht="12" spans="1:232">
      <c r="A35" s="98"/>
      <c r="B35" s="98"/>
      <c r="C35" s="98"/>
      <c r="D35" s="98"/>
      <c r="E35" s="98"/>
      <c r="F35" s="99"/>
      <c r="G35" s="99"/>
      <c r="H35" s="99"/>
      <c r="I35" s="99"/>
      <c r="J35" s="106"/>
      <c r="K35" s="98"/>
      <c r="L35" s="98"/>
      <c r="M35" s="98"/>
      <c r="N35" s="98"/>
      <c r="O35" s="98"/>
      <c r="P35" s="98"/>
      <c r="Q35" s="98"/>
      <c r="R35" s="98"/>
      <c r="S35" s="98"/>
      <c r="T35" s="98"/>
      <c r="U35" s="98"/>
      <c r="V35" s="98"/>
      <c r="W35" s="98"/>
      <c r="X35" s="98"/>
      <c r="Y35" s="98"/>
      <c r="Z35" s="98"/>
      <c r="AA35" s="98"/>
      <c r="AB35" s="98"/>
      <c r="AC35" s="98"/>
      <c r="AD35" s="98"/>
      <c r="AE35" s="98"/>
      <c r="AF35" s="98"/>
      <c r="AG35" s="98"/>
      <c r="AH35" s="98"/>
      <c r="AI35" s="98"/>
      <c r="AJ35" s="98"/>
      <c r="AK35" s="98"/>
      <c r="AL35" s="98"/>
      <c r="AM35" s="98"/>
      <c r="AN35" s="98"/>
      <c r="AO35" s="98"/>
      <c r="AP35" s="98"/>
      <c r="AQ35" s="98"/>
      <c r="AR35" s="98"/>
      <c r="AS35" s="98"/>
      <c r="AT35" s="98"/>
      <c r="AU35" s="98"/>
      <c r="AV35" s="98"/>
      <c r="AW35" s="98"/>
      <c r="AX35" s="98"/>
      <c r="AY35" s="98"/>
      <c r="AZ35" s="98"/>
      <c r="BA35" s="98"/>
      <c r="BB35" s="98"/>
      <c r="BC35" s="98"/>
      <c r="BD35" s="98"/>
      <c r="BE35" s="98"/>
      <c r="BF35" s="98"/>
      <c r="BG35" s="98"/>
      <c r="BH35" s="98"/>
      <c r="BI35" s="98"/>
      <c r="BJ35" s="98"/>
      <c r="BK35" s="98"/>
      <c r="BL35" s="98"/>
      <c r="BM35" s="98"/>
      <c r="BN35" s="98"/>
      <c r="BO35" s="98"/>
      <c r="BP35" s="98"/>
      <c r="BQ35" s="98"/>
      <c r="BR35" s="98"/>
      <c r="BS35" s="98"/>
      <c r="BT35" s="98"/>
      <c r="BU35" s="98"/>
      <c r="BV35" s="98"/>
      <c r="BW35" s="98"/>
      <c r="BX35" s="98"/>
      <c r="BY35" s="98"/>
      <c r="BZ35" s="98"/>
      <c r="CA35" s="98"/>
      <c r="CB35" s="98"/>
      <c r="CC35" s="98"/>
      <c r="CD35" s="98"/>
      <c r="CE35" s="98"/>
      <c r="CF35" s="98"/>
      <c r="CG35" s="98"/>
      <c r="CH35" s="98"/>
      <c r="CI35" s="98"/>
      <c r="CJ35" s="98"/>
      <c r="CK35" s="98"/>
      <c r="CL35" s="98"/>
      <c r="CM35" s="98"/>
      <c r="CN35" s="98"/>
      <c r="CO35" s="98"/>
      <c r="CP35" s="98"/>
      <c r="CQ35" s="98"/>
      <c r="CR35" s="98"/>
      <c r="CS35" s="98"/>
      <c r="CT35" s="98"/>
      <c r="CU35" s="98"/>
      <c r="CV35" s="98"/>
      <c r="CW35" s="98"/>
      <c r="CX35" s="98"/>
      <c r="CY35" s="98"/>
      <c r="CZ35" s="98"/>
      <c r="DA35" s="98"/>
      <c r="DB35" s="98"/>
      <c r="DC35" s="98"/>
      <c r="DD35" s="98"/>
      <c r="DE35" s="98"/>
      <c r="DF35" s="98"/>
      <c r="DG35" s="98"/>
      <c r="DH35" s="98"/>
      <c r="DI35" s="98"/>
      <c r="DJ35" s="98"/>
      <c r="DK35" s="98"/>
      <c r="DL35" s="98"/>
      <c r="DM35" s="98"/>
      <c r="DN35" s="98"/>
      <c r="DO35" s="98"/>
      <c r="DP35" s="98"/>
      <c r="DQ35" s="98"/>
      <c r="DR35" s="98"/>
      <c r="DS35" s="98"/>
      <c r="DT35" s="98"/>
      <c r="DU35" s="98"/>
      <c r="DV35" s="98"/>
      <c r="DW35" s="98"/>
      <c r="DX35" s="98"/>
      <c r="DY35" s="98"/>
      <c r="DZ35" s="98"/>
      <c r="EA35" s="98"/>
      <c r="EB35" s="98"/>
      <c r="EC35" s="98"/>
      <c r="ED35" s="98"/>
      <c r="EE35" s="98"/>
      <c r="EF35" s="98"/>
      <c r="EG35" s="98"/>
      <c r="EH35" s="98"/>
      <c r="EI35" s="98"/>
      <c r="EJ35" s="98"/>
      <c r="EK35" s="98"/>
      <c r="EL35" s="98"/>
      <c r="EM35" s="98"/>
      <c r="EN35" s="98"/>
      <c r="EO35" s="98"/>
      <c r="EP35" s="98"/>
      <c r="EQ35" s="98"/>
      <c r="ER35" s="98"/>
      <c r="ES35" s="98"/>
      <c r="ET35" s="98"/>
      <c r="EU35" s="98"/>
      <c r="EV35" s="98"/>
      <c r="EW35" s="98"/>
      <c r="EX35" s="98"/>
      <c r="EY35" s="98"/>
      <c r="EZ35" s="98"/>
      <c r="FA35" s="98"/>
      <c r="FB35" s="98"/>
      <c r="FC35" s="98"/>
      <c r="FD35" s="98"/>
      <c r="FE35" s="98"/>
      <c r="FF35" s="98"/>
      <c r="FG35" s="98"/>
      <c r="FH35" s="98"/>
      <c r="FI35" s="98"/>
      <c r="FJ35" s="98"/>
      <c r="FK35" s="98"/>
      <c r="FL35" s="98"/>
      <c r="FM35" s="98"/>
      <c r="FN35" s="98"/>
      <c r="FO35" s="98"/>
      <c r="FP35" s="98"/>
      <c r="FQ35" s="98"/>
      <c r="FR35" s="98"/>
      <c r="FS35" s="98"/>
      <c r="FT35" s="98"/>
      <c r="FU35" s="98"/>
      <c r="FV35" s="98"/>
      <c r="FW35" s="98"/>
      <c r="FX35" s="98"/>
      <c r="FY35" s="98"/>
      <c r="FZ35" s="98"/>
      <c r="GA35" s="98"/>
      <c r="GB35" s="98"/>
      <c r="GC35" s="98"/>
      <c r="GD35" s="98"/>
      <c r="GE35" s="98"/>
      <c r="GF35" s="98"/>
      <c r="GG35" s="98"/>
      <c r="GH35" s="98"/>
      <c r="GI35" s="98"/>
      <c r="GJ35" s="98"/>
      <c r="GK35" s="98"/>
      <c r="GL35" s="98"/>
      <c r="GM35" s="98"/>
      <c r="GN35" s="98"/>
      <c r="GO35" s="98"/>
      <c r="GP35" s="98"/>
      <c r="GQ35" s="98"/>
      <c r="GR35" s="98"/>
      <c r="GS35" s="98"/>
      <c r="GT35" s="98"/>
      <c r="GU35" s="98"/>
      <c r="GV35" s="98"/>
      <c r="GW35" s="98"/>
      <c r="GX35" s="98"/>
      <c r="GY35" s="98"/>
      <c r="GZ35" s="98"/>
      <c r="HA35" s="98"/>
      <c r="HB35" s="98"/>
      <c r="HC35" s="98"/>
      <c r="HD35" s="98"/>
      <c r="HE35" s="98"/>
      <c r="HF35" s="98"/>
      <c r="HG35" s="98"/>
      <c r="HH35" s="98"/>
      <c r="HI35" s="98"/>
      <c r="HJ35" s="98"/>
      <c r="HK35" s="98"/>
      <c r="HL35" s="98"/>
      <c r="HM35" s="98"/>
      <c r="HN35" s="98"/>
      <c r="HO35" s="98"/>
      <c r="HP35" s="98"/>
      <c r="HQ35" s="98"/>
      <c r="HR35" s="98"/>
      <c r="HS35" s="98"/>
      <c r="HT35" s="98"/>
      <c r="HU35" s="98"/>
      <c r="HV35" s="98"/>
      <c r="HW35" s="98"/>
      <c r="HX35" s="98"/>
    </row>
    <row r="36" s="52" customFormat="1" ht="12" spans="1:232">
      <c r="A36" s="98"/>
      <c r="B36" s="98"/>
      <c r="C36" s="98"/>
      <c r="D36" s="98"/>
      <c r="E36" s="98"/>
      <c r="F36" s="99"/>
      <c r="G36" s="99"/>
      <c r="H36" s="99"/>
      <c r="I36" s="99"/>
      <c r="J36" s="106"/>
      <c r="K36" s="98"/>
      <c r="L36" s="98"/>
      <c r="M36" s="98"/>
      <c r="N36" s="98"/>
      <c r="O36" s="98"/>
      <c r="P36" s="98"/>
      <c r="Q36" s="98"/>
      <c r="R36" s="98"/>
      <c r="S36" s="98"/>
      <c r="T36" s="98"/>
      <c r="U36" s="98"/>
      <c r="V36" s="98"/>
      <c r="W36" s="98"/>
      <c r="X36" s="98"/>
      <c r="Y36" s="98"/>
      <c r="Z36" s="98"/>
      <c r="AA36" s="98"/>
      <c r="AB36" s="98"/>
      <c r="AC36" s="98"/>
      <c r="AD36" s="98"/>
      <c r="AE36" s="98"/>
      <c r="AF36" s="98"/>
      <c r="AG36" s="98"/>
      <c r="AH36" s="98"/>
      <c r="AI36" s="98"/>
      <c r="AJ36" s="98"/>
      <c r="AK36" s="98"/>
      <c r="AL36" s="98"/>
      <c r="AM36" s="98"/>
      <c r="AN36" s="98"/>
      <c r="AO36" s="98"/>
      <c r="AP36" s="98"/>
      <c r="AQ36" s="98"/>
      <c r="AR36" s="98"/>
      <c r="AS36" s="98"/>
      <c r="AT36" s="98"/>
      <c r="AU36" s="98"/>
      <c r="AV36" s="98"/>
      <c r="AW36" s="98"/>
      <c r="AX36" s="98"/>
      <c r="AY36" s="98"/>
      <c r="AZ36" s="98"/>
      <c r="BA36" s="98"/>
      <c r="BB36" s="98"/>
      <c r="BC36" s="98"/>
      <c r="BD36" s="98"/>
      <c r="BE36" s="98"/>
      <c r="BF36" s="98"/>
      <c r="BG36" s="98"/>
      <c r="BH36" s="98"/>
      <c r="BI36" s="98"/>
      <c r="BJ36" s="98"/>
      <c r="BK36" s="98"/>
      <c r="BL36" s="98"/>
      <c r="BM36" s="98"/>
      <c r="BN36" s="98"/>
      <c r="BO36" s="98"/>
      <c r="BP36" s="98"/>
      <c r="BQ36" s="98"/>
      <c r="BR36" s="98"/>
      <c r="BS36" s="98"/>
      <c r="BT36" s="98"/>
      <c r="BU36" s="98"/>
      <c r="BV36" s="98"/>
      <c r="BW36" s="98"/>
      <c r="BX36" s="98"/>
      <c r="BY36" s="98"/>
      <c r="BZ36" s="98"/>
      <c r="CA36" s="98"/>
      <c r="CB36" s="98"/>
      <c r="CC36" s="98"/>
      <c r="CD36" s="98"/>
      <c r="CE36" s="98"/>
      <c r="CF36" s="98"/>
      <c r="CG36" s="98"/>
      <c r="CH36" s="98"/>
      <c r="CI36" s="98"/>
      <c r="CJ36" s="98"/>
      <c r="CK36" s="98"/>
      <c r="CL36" s="98"/>
      <c r="CM36" s="98"/>
      <c r="CN36" s="98"/>
      <c r="CO36" s="98"/>
      <c r="CP36" s="98"/>
      <c r="CQ36" s="98"/>
      <c r="CR36" s="98"/>
      <c r="CS36" s="98"/>
      <c r="CT36" s="98"/>
      <c r="CU36" s="98"/>
      <c r="CV36" s="98"/>
      <c r="CW36" s="98"/>
      <c r="CX36" s="98"/>
      <c r="CY36" s="98"/>
      <c r="CZ36" s="98"/>
      <c r="DA36" s="98"/>
      <c r="DB36" s="98"/>
      <c r="DC36" s="98"/>
      <c r="DD36" s="98"/>
      <c r="DE36" s="98"/>
      <c r="DF36" s="98"/>
      <c r="DG36" s="98"/>
      <c r="DH36" s="98"/>
      <c r="DI36" s="98"/>
      <c r="DJ36" s="98"/>
      <c r="DK36" s="98"/>
      <c r="DL36" s="98"/>
      <c r="DM36" s="98"/>
      <c r="DN36" s="98"/>
      <c r="DO36" s="98"/>
      <c r="DP36" s="98"/>
      <c r="DQ36" s="98"/>
      <c r="DR36" s="98"/>
      <c r="DS36" s="98"/>
      <c r="DT36" s="98"/>
      <c r="DU36" s="98"/>
      <c r="DV36" s="98"/>
      <c r="DW36" s="98"/>
      <c r="DX36" s="98"/>
      <c r="DY36" s="98"/>
      <c r="DZ36" s="98"/>
      <c r="EA36" s="98"/>
      <c r="EB36" s="98"/>
      <c r="EC36" s="98"/>
      <c r="ED36" s="98"/>
      <c r="EE36" s="98"/>
      <c r="EF36" s="98"/>
      <c r="EG36" s="98"/>
      <c r="EH36" s="98"/>
      <c r="EI36" s="98"/>
      <c r="EJ36" s="98"/>
      <c r="EK36" s="98"/>
      <c r="EL36" s="98"/>
      <c r="EM36" s="98"/>
      <c r="EN36" s="98"/>
      <c r="EO36" s="98"/>
      <c r="EP36" s="98"/>
      <c r="EQ36" s="98"/>
      <c r="ER36" s="98"/>
      <c r="ES36" s="98"/>
      <c r="ET36" s="98"/>
      <c r="EU36" s="98"/>
      <c r="EV36" s="98"/>
      <c r="EW36" s="98"/>
      <c r="EX36" s="98"/>
      <c r="EY36" s="98"/>
      <c r="EZ36" s="98"/>
      <c r="FA36" s="98"/>
      <c r="FB36" s="98"/>
      <c r="FC36" s="98"/>
      <c r="FD36" s="98"/>
      <c r="FE36" s="98"/>
      <c r="FF36" s="98"/>
      <c r="FG36" s="98"/>
      <c r="FH36" s="98"/>
      <c r="FI36" s="98"/>
      <c r="FJ36" s="98"/>
      <c r="FK36" s="98"/>
      <c r="FL36" s="98"/>
      <c r="FM36" s="98"/>
      <c r="FN36" s="98"/>
      <c r="FO36" s="98"/>
      <c r="FP36" s="98"/>
      <c r="FQ36" s="98"/>
      <c r="FR36" s="98"/>
      <c r="FS36" s="98"/>
      <c r="FT36" s="98"/>
      <c r="FU36" s="98"/>
      <c r="FV36" s="98"/>
      <c r="FW36" s="98"/>
      <c r="FX36" s="98"/>
      <c r="FY36" s="98"/>
      <c r="FZ36" s="98"/>
      <c r="GA36" s="98"/>
      <c r="GB36" s="98"/>
      <c r="GC36" s="98"/>
      <c r="GD36" s="98"/>
      <c r="GE36" s="98"/>
      <c r="GF36" s="98"/>
      <c r="GG36" s="98"/>
      <c r="GH36" s="98"/>
      <c r="GI36" s="98"/>
      <c r="GJ36" s="98"/>
      <c r="GK36" s="98"/>
      <c r="GL36" s="98"/>
      <c r="GM36" s="98"/>
      <c r="GN36" s="98"/>
      <c r="GO36" s="98"/>
      <c r="GP36" s="98"/>
      <c r="GQ36" s="98"/>
      <c r="GR36" s="98"/>
      <c r="GS36" s="98"/>
      <c r="GT36" s="98"/>
      <c r="GU36" s="98"/>
      <c r="GV36" s="98"/>
      <c r="GW36" s="98"/>
      <c r="GX36" s="98"/>
      <c r="GY36" s="98"/>
      <c r="GZ36" s="98"/>
      <c r="HA36" s="98"/>
      <c r="HB36" s="98"/>
      <c r="HC36" s="98"/>
      <c r="HD36" s="98"/>
      <c r="HE36" s="98"/>
      <c r="HF36" s="98"/>
      <c r="HG36" s="98"/>
      <c r="HH36" s="98"/>
      <c r="HI36" s="98"/>
      <c r="HJ36" s="98"/>
      <c r="HK36" s="98"/>
      <c r="HL36" s="98"/>
      <c r="HM36" s="98"/>
      <c r="HN36" s="98"/>
      <c r="HO36" s="98"/>
      <c r="HP36" s="98"/>
      <c r="HQ36" s="98"/>
      <c r="HR36" s="98"/>
      <c r="HS36" s="98"/>
      <c r="HT36" s="98"/>
      <c r="HU36" s="98"/>
      <c r="HV36" s="98"/>
      <c r="HW36" s="98"/>
      <c r="HX36" s="98"/>
    </row>
    <row r="37" s="52" customFormat="1" ht="12" spans="1:232">
      <c r="A37" s="98"/>
      <c r="B37" s="98"/>
      <c r="C37" s="98"/>
      <c r="D37" s="98"/>
      <c r="E37" s="98"/>
      <c r="F37" s="99"/>
      <c r="G37" s="99"/>
      <c r="H37" s="99"/>
      <c r="I37" s="99"/>
      <c r="J37" s="106"/>
      <c r="K37" s="98"/>
      <c r="L37" s="98"/>
      <c r="M37" s="98"/>
      <c r="N37" s="98"/>
      <c r="O37" s="98"/>
      <c r="P37" s="98"/>
      <c r="Q37" s="98"/>
      <c r="R37" s="98"/>
      <c r="S37" s="98"/>
      <c r="T37" s="98"/>
      <c r="U37" s="98"/>
      <c r="V37" s="98"/>
      <c r="W37" s="98"/>
      <c r="X37" s="98"/>
      <c r="Y37" s="98"/>
      <c r="Z37" s="98"/>
      <c r="AA37" s="98"/>
      <c r="AB37" s="98"/>
      <c r="AC37" s="98"/>
      <c r="AD37" s="98"/>
      <c r="AE37" s="98"/>
      <c r="AF37" s="98"/>
      <c r="AG37" s="98"/>
      <c r="AH37" s="98"/>
      <c r="AI37" s="98"/>
      <c r="AJ37" s="98"/>
      <c r="AK37" s="98"/>
      <c r="AL37" s="98"/>
      <c r="AM37" s="98"/>
      <c r="AN37" s="98"/>
      <c r="AO37" s="98"/>
      <c r="AP37" s="98"/>
      <c r="AQ37" s="98"/>
      <c r="AR37" s="98"/>
      <c r="AS37" s="98"/>
      <c r="AT37" s="98"/>
      <c r="AU37" s="98"/>
      <c r="AV37" s="98"/>
      <c r="AW37" s="98"/>
      <c r="AX37" s="98"/>
      <c r="AY37" s="98"/>
      <c r="AZ37" s="98"/>
      <c r="BA37" s="98"/>
      <c r="BB37" s="98"/>
      <c r="BC37" s="98"/>
      <c r="BD37" s="98"/>
      <c r="BE37" s="98"/>
      <c r="BF37" s="98"/>
      <c r="BG37" s="98"/>
      <c r="BH37" s="98"/>
      <c r="BI37" s="98"/>
      <c r="BJ37" s="98"/>
      <c r="BK37" s="98"/>
      <c r="BL37" s="98"/>
      <c r="BM37" s="98"/>
      <c r="BN37" s="98"/>
      <c r="BO37" s="98"/>
      <c r="BP37" s="98"/>
      <c r="BQ37" s="98"/>
      <c r="BR37" s="98"/>
      <c r="BS37" s="98"/>
      <c r="BT37" s="98"/>
      <c r="BU37" s="98"/>
      <c r="BV37" s="98"/>
      <c r="BW37" s="98"/>
      <c r="BX37" s="98"/>
      <c r="BY37" s="98"/>
      <c r="BZ37" s="98"/>
      <c r="CA37" s="98"/>
      <c r="CB37" s="98"/>
      <c r="CC37" s="98"/>
      <c r="CD37" s="98"/>
      <c r="CE37" s="98"/>
      <c r="CF37" s="98"/>
      <c r="CG37" s="98"/>
      <c r="CH37" s="98"/>
      <c r="CI37" s="98"/>
      <c r="CJ37" s="98"/>
      <c r="CK37" s="98"/>
      <c r="CL37" s="98"/>
      <c r="CM37" s="98"/>
      <c r="CN37" s="98"/>
      <c r="CO37" s="98"/>
      <c r="CP37" s="98"/>
      <c r="CQ37" s="98"/>
      <c r="CR37" s="98"/>
      <c r="CS37" s="98"/>
      <c r="CT37" s="98"/>
      <c r="CU37" s="98"/>
      <c r="CV37" s="98"/>
      <c r="CW37" s="98"/>
      <c r="CX37" s="98"/>
      <c r="CY37" s="98"/>
      <c r="CZ37" s="98"/>
      <c r="DA37" s="98"/>
      <c r="DB37" s="98"/>
      <c r="DC37" s="98"/>
      <c r="DD37" s="98"/>
      <c r="DE37" s="98"/>
      <c r="DF37" s="98"/>
      <c r="DG37" s="98"/>
      <c r="DH37" s="98"/>
      <c r="DI37" s="98"/>
      <c r="DJ37" s="98"/>
      <c r="DK37" s="98"/>
      <c r="DL37" s="98"/>
      <c r="DM37" s="98"/>
      <c r="DN37" s="98"/>
      <c r="DO37" s="98"/>
      <c r="DP37" s="98"/>
      <c r="DQ37" s="98"/>
      <c r="DR37" s="98"/>
      <c r="DS37" s="98"/>
      <c r="DT37" s="98"/>
      <c r="DU37" s="98"/>
      <c r="DV37" s="98"/>
      <c r="DW37" s="98"/>
      <c r="DX37" s="98"/>
      <c r="DY37" s="98"/>
      <c r="DZ37" s="98"/>
      <c r="EA37" s="98"/>
      <c r="EB37" s="98"/>
      <c r="EC37" s="98"/>
      <c r="ED37" s="98"/>
      <c r="EE37" s="98"/>
      <c r="EF37" s="98"/>
      <c r="EG37" s="98"/>
      <c r="EH37" s="98"/>
      <c r="EI37" s="98"/>
      <c r="EJ37" s="98"/>
      <c r="EK37" s="98"/>
      <c r="EL37" s="98"/>
      <c r="EM37" s="98"/>
      <c r="EN37" s="98"/>
      <c r="EO37" s="98"/>
      <c r="EP37" s="98"/>
      <c r="EQ37" s="98"/>
      <c r="ER37" s="98"/>
      <c r="ES37" s="98"/>
      <c r="ET37" s="98"/>
      <c r="EU37" s="98"/>
      <c r="EV37" s="98"/>
      <c r="EW37" s="98"/>
      <c r="EX37" s="98"/>
      <c r="EY37" s="98"/>
      <c r="EZ37" s="98"/>
      <c r="FA37" s="98"/>
      <c r="FB37" s="98"/>
      <c r="FC37" s="98"/>
      <c r="FD37" s="98"/>
      <c r="FE37" s="98"/>
      <c r="FF37" s="98"/>
      <c r="FG37" s="98"/>
      <c r="FH37" s="98"/>
      <c r="FI37" s="98"/>
      <c r="FJ37" s="98"/>
      <c r="FK37" s="98"/>
      <c r="FL37" s="98"/>
      <c r="FM37" s="98"/>
      <c r="FN37" s="98"/>
      <c r="FO37" s="98"/>
      <c r="FP37" s="98"/>
      <c r="FQ37" s="98"/>
      <c r="FR37" s="98"/>
      <c r="FS37" s="98"/>
      <c r="FT37" s="98"/>
      <c r="FU37" s="98"/>
      <c r="FV37" s="98"/>
      <c r="FW37" s="98"/>
      <c r="FX37" s="98"/>
      <c r="FY37" s="98"/>
      <c r="FZ37" s="98"/>
      <c r="GA37" s="98"/>
      <c r="GB37" s="98"/>
      <c r="GC37" s="98"/>
      <c r="GD37" s="98"/>
      <c r="GE37" s="98"/>
      <c r="GF37" s="98"/>
      <c r="GG37" s="98"/>
      <c r="GH37" s="98"/>
      <c r="GI37" s="98"/>
      <c r="GJ37" s="98"/>
      <c r="GK37" s="98"/>
      <c r="GL37" s="98"/>
      <c r="GM37" s="98"/>
      <c r="GN37" s="98"/>
      <c r="GO37" s="98"/>
      <c r="GP37" s="98"/>
      <c r="GQ37" s="98"/>
      <c r="GR37" s="98"/>
      <c r="GS37" s="98"/>
      <c r="GT37" s="98"/>
      <c r="GU37" s="98"/>
      <c r="GV37" s="98"/>
      <c r="GW37" s="98"/>
      <c r="GX37" s="98"/>
      <c r="GY37" s="98"/>
      <c r="GZ37" s="98"/>
      <c r="HA37" s="98"/>
      <c r="HB37" s="98"/>
      <c r="HC37" s="98"/>
      <c r="HD37" s="98"/>
      <c r="HE37" s="98"/>
      <c r="HF37" s="98"/>
      <c r="HG37" s="98"/>
      <c r="HH37" s="98"/>
      <c r="HI37" s="98"/>
      <c r="HJ37" s="98"/>
      <c r="HK37" s="98"/>
      <c r="HL37" s="98"/>
      <c r="HM37" s="98"/>
      <c r="HN37" s="98"/>
      <c r="HO37" s="98"/>
      <c r="HP37" s="98"/>
      <c r="HQ37" s="98"/>
      <c r="HR37" s="98"/>
      <c r="HS37" s="98"/>
      <c r="HT37" s="98"/>
      <c r="HU37" s="98"/>
      <c r="HV37" s="98"/>
      <c r="HW37" s="98"/>
      <c r="HX37" s="98"/>
    </row>
    <row r="38" s="52" customFormat="1" ht="12" spans="1:232">
      <c r="A38" s="98"/>
      <c r="B38" s="98"/>
      <c r="C38" s="98"/>
      <c r="D38" s="98"/>
      <c r="E38" s="98"/>
      <c r="F38" s="99"/>
      <c r="G38" s="99"/>
      <c r="H38" s="99"/>
      <c r="I38" s="99"/>
      <c r="J38" s="106"/>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98"/>
      <c r="BG38" s="98"/>
      <c r="BH38" s="98"/>
      <c r="BI38" s="98"/>
      <c r="BJ38" s="98"/>
      <c r="BK38" s="98"/>
      <c r="BL38" s="98"/>
      <c r="BM38" s="98"/>
      <c r="BN38" s="98"/>
      <c r="BO38" s="98"/>
      <c r="BP38" s="98"/>
      <c r="BQ38" s="98"/>
      <c r="BR38" s="98"/>
      <c r="BS38" s="98"/>
      <c r="BT38" s="98"/>
      <c r="BU38" s="98"/>
      <c r="BV38" s="98"/>
      <c r="BW38" s="98"/>
      <c r="BX38" s="98"/>
      <c r="BY38" s="98"/>
      <c r="BZ38" s="98"/>
      <c r="CA38" s="98"/>
      <c r="CB38" s="98"/>
      <c r="CC38" s="98"/>
      <c r="CD38" s="98"/>
      <c r="CE38" s="98"/>
      <c r="CF38" s="98"/>
      <c r="CG38" s="98"/>
      <c r="CH38" s="98"/>
      <c r="CI38" s="98"/>
      <c r="CJ38" s="98"/>
      <c r="CK38" s="98"/>
      <c r="CL38" s="98"/>
      <c r="CM38" s="98"/>
      <c r="CN38" s="98"/>
      <c r="CO38" s="98"/>
      <c r="CP38" s="98"/>
      <c r="CQ38" s="98"/>
      <c r="CR38" s="98"/>
      <c r="CS38" s="98"/>
      <c r="CT38" s="98"/>
      <c r="CU38" s="98"/>
      <c r="CV38" s="98"/>
      <c r="CW38" s="98"/>
      <c r="CX38" s="98"/>
      <c r="CY38" s="98"/>
      <c r="CZ38" s="98"/>
      <c r="DA38" s="98"/>
      <c r="DB38" s="98"/>
      <c r="DC38" s="98"/>
      <c r="DD38" s="98"/>
      <c r="DE38" s="98"/>
      <c r="DF38" s="98"/>
      <c r="DG38" s="98"/>
      <c r="DH38" s="98"/>
      <c r="DI38" s="98"/>
      <c r="DJ38" s="98"/>
      <c r="DK38" s="98"/>
      <c r="DL38" s="98"/>
      <c r="DM38" s="98"/>
      <c r="DN38" s="98"/>
      <c r="DO38" s="98"/>
      <c r="DP38" s="98"/>
      <c r="DQ38" s="98"/>
      <c r="DR38" s="98"/>
      <c r="DS38" s="98"/>
      <c r="DT38" s="98"/>
      <c r="DU38" s="98"/>
      <c r="DV38" s="98"/>
      <c r="DW38" s="98"/>
      <c r="DX38" s="98"/>
      <c r="DY38" s="98"/>
      <c r="DZ38" s="98"/>
      <c r="EA38" s="98"/>
      <c r="EB38" s="98"/>
      <c r="EC38" s="98"/>
      <c r="ED38" s="98"/>
      <c r="EE38" s="98"/>
      <c r="EF38" s="98"/>
      <c r="EG38" s="98"/>
      <c r="EH38" s="98"/>
      <c r="EI38" s="98"/>
      <c r="EJ38" s="98"/>
      <c r="EK38" s="98"/>
      <c r="EL38" s="98"/>
      <c r="EM38" s="98"/>
      <c r="EN38" s="98"/>
      <c r="EO38" s="98"/>
      <c r="EP38" s="98"/>
      <c r="EQ38" s="98"/>
      <c r="ER38" s="98"/>
      <c r="ES38" s="98"/>
      <c r="ET38" s="98"/>
      <c r="EU38" s="98"/>
      <c r="EV38" s="98"/>
      <c r="EW38" s="98"/>
      <c r="EX38" s="98"/>
      <c r="EY38" s="98"/>
      <c r="EZ38" s="98"/>
      <c r="FA38" s="98"/>
      <c r="FB38" s="98"/>
      <c r="FC38" s="98"/>
      <c r="FD38" s="98"/>
      <c r="FE38" s="98"/>
      <c r="FF38" s="98"/>
      <c r="FG38" s="98"/>
      <c r="FH38" s="98"/>
      <c r="FI38" s="98"/>
      <c r="FJ38" s="98"/>
      <c r="FK38" s="98"/>
      <c r="FL38" s="98"/>
      <c r="FM38" s="98"/>
      <c r="FN38" s="98"/>
      <c r="FO38" s="98"/>
      <c r="FP38" s="98"/>
      <c r="FQ38" s="98"/>
      <c r="FR38" s="98"/>
      <c r="FS38" s="98"/>
      <c r="FT38" s="98"/>
      <c r="FU38" s="98"/>
      <c r="FV38" s="98"/>
      <c r="FW38" s="98"/>
      <c r="FX38" s="98"/>
      <c r="FY38" s="98"/>
      <c r="FZ38" s="98"/>
      <c r="GA38" s="98"/>
      <c r="GB38" s="98"/>
      <c r="GC38" s="98"/>
      <c r="GD38" s="98"/>
      <c r="GE38" s="98"/>
      <c r="GF38" s="98"/>
      <c r="GG38" s="98"/>
      <c r="GH38" s="98"/>
      <c r="GI38" s="98"/>
      <c r="GJ38" s="98"/>
      <c r="GK38" s="98"/>
      <c r="GL38" s="98"/>
      <c r="GM38" s="98"/>
      <c r="GN38" s="98"/>
      <c r="GO38" s="98"/>
      <c r="GP38" s="98"/>
      <c r="GQ38" s="98"/>
      <c r="GR38" s="98"/>
      <c r="GS38" s="98"/>
      <c r="GT38" s="98"/>
      <c r="GU38" s="98"/>
      <c r="GV38" s="98"/>
      <c r="GW38" s="98"/>
      <c r="GX38" s="98"/>
      <c r="GY38" s="98"/>
      <c r="GZ38" s="98"/>
      <c r="HA38" s="98"/>
      <c r="HB38" s="98"/>
      <c r="HC38" s="98"/>
      <c r="HD38" s="98"/>
      <c r="HE38" s="98"/>
      <c r="HF38" s="98"/>
      <c r="HG38" s="98"/>
      <c r="HH38" s="98"/>
      <c r="HI38" s="98"/>
      <c r="HJ38" s="98"/>
      <c r="HK38" s="98"/>
      <c r="HL38" s="98"/>
      <c r="HM38" s="98"/>
      <c r="HN38" s="98"/>
      <c r="HO38" s="98"/>
      <c r="HP38" s="98"/>
      <c r="HQ38" s="98"/>
      <c r="HR38" s="98"/>
      <c r="HS38" s="98"/>
      <c r="HT38" s="98"/>
      <c r="HU38" s="98"/>
      <c r="HV38" s="98"/>
      <c r="HW38" s="98"/>
      <c r="HX38" s="98"/>
    </row>
    <row r="39" s="52" customFormat="1" ht="12" spans="1:232">
      <c r="A39" s="98"/>
      <c r="B39" s="98"/>
      <c r="C39" s="98"/>
      <c r="D39" s="98"/>
      <c r="E39" s="98"/>
      <c r="F39" s="99"/>
      <c r="G39" s="99"/>
      <c r="H39" s="99"/>
      <c r="I39" s="99"/>
      <c r="J39" s="106"/>
      <c r="K39" s="98"/>
      <c r="L39" s="98"/>
      <c r="M39" s="98"/>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98"/>
      <c r="BG39" s="98"/>
      <c r="BH39" s="98"/>
      <c r="BI39" s="98"/>
      <c r="BJ39" s="98"/>
      <c r="BK39" s="98"/>
      <c r="BL39" s="98"/>
      <c r="BM39" s="98"/>
      <c r="BN39" s="98"/>
      <c r="BO39" s="98"/>
      <c r="BP39" s="98"/>
      <c r="BQ39" s="98"/>
      <c r="BR39" s="98"/>
      <c r="BS39" s="98"/>
      <c r="BT39" s="98"/>
      <c r="BU39" s="98"/>
      <c r="BV39" s="98"/>
      <c r="BW39" s="98"/>
      <c r="BX39" s="98"/>
      <c r="BY39" s="98"/>
      <c r="BZ39" s="98"/>
      <c r="CA39" s="98"/>
      <c r="CB39" s="98"/>
      <c r="CC39" s="98"/>
      <c r="CD39" s="98"/>
      <c r="CE39" s="98"/>
      <c r="CF39" s="98"/>
      <c r="CG39" s="98"/>
      <c r="CH39" s="98"/>
      <c r="CI39" s="98"/>
      <c r="CJ39" s="98"/>
      <c r="CK39" s="98"/>
      <c r="CL39" s="98"/>
      <c r="CM39" s="98"/>
      <c r="CN39" s="98"/>
      <c r="CO39" s="98"/>
      <c r="CP39" s="98"/>
      <c r="CQ39" s="98"/>
      <c r="CR39" s="98"/>
      <c r="CS39" s="98"/>
      <c r="CT39" s="98"/>
      <c r="CU39" s="98"/>
      <c r="CV39" s="98"/>
      <c r="CW39" s="98"/>
      <c r="CX39" s="98"/>
      <c r="CY39" s="98"/>
      <c r="CZ39" s="98"/>
      <c r="DA39" s="98"/>
      <c r="DB39" s="98"/>
      <c r="DC39" s="98"/>
      <c r="DD39" s="98"/>
      <c r="DE39" s="98"/>
      <c r="DF39" s="98"/>
      <c r="DG39" s="98"/>
      <c r="DH39" s="98"/>
      <c r="DI39" s="98"/>
      <c r="DJ39" s="98"/>
      <c r="DK39" s="98"/>
      <c r="DL39" s="98"/>
      <c r="DM39" s="98"/>
      <c r="DN39" s="98"/>
      <c r="DO39" s="98"/>
      <c r="DP39" s="98"/>
      <c r="DQ39" s="98"/>
      <c r="DR39" s="98"/>
      <c r="DS39" s="98"/>
      <c r="DT39" s="98"/>
      <c r="DU39" s="98"/>
      <c r="DV39" s="98"/>
      <c r="DW39" s="98"/>
      <c r="DX39" s="98"/>
      <c r="DY39" s="98"/>
      <c r="DZ39" s="98"/>
      <c r="EA39" s="98"/>
      <c r="EB39" s="98"/>
      <c r="EC39" s="98"/>
      <c r="ED39" s="98"/>
      <c r="EE39" s="98"/>
      <c r="EF39" s="98"/>
      <c r="EG39" s="98"/>
      <c r="EH39" s="98"/>
      <c r="EI39" s="98"/>
      <c r="EJ39" s="98"/>
      <c r="EK39" s="98"/>
      <c r="EL39" s="98"/>
      <c r="EM39" s="98"/>
      <c r="EN39" s="98"/>
      <c r="EO39" s="98"/>
      <c r="EP39" s="98"/>
      <c r="EQ39" s="98"/>
      <c r="ER39" s="98"/>
      <c r="ES39" s="98"/>
      <c r="ET39" s="98"/>
      <c r="EU39" s="98"/>
      <c r="EV39" s="98"/>
      <c r="EW39" s="98"/>
      <c r="EX39" s="98"/>
      <c r="EY39" s="98"/>
      <c r="EZ39" s="98"/>
      <c r="FA39" s="98"/>
      <c r="FB39" s="98"/>
      <c r="FC39" s="98"/>
      <c r="FD39" s="98"/>
      <c r="FE39" s="98"/>
      <c r="FF39" s="98"/>
      <c r="FG39" s="98"/>
      <c r="FH39" s="98"/>
      <c r="FI39" s="98"/>
      <c r="FJ39" s="98"/>
      <c r="FK39" s="98"/>
      <c r="FL39" s="98"/>
      <c r="FM39" s="98"/>
      <c r="FN39" s="98"/>
      <c r="FO39" s="98"/>
      <c r="FP39" s="98"/>
      <c r="FQ39" s="98"/>
      <c r="FR39" s="98"/>
      <c r="FS39" s="98"/>
      <c r="FT39" s="98"/>
      <c r="FU39" s="98"/>
      <c r="FV39" s="98"/>
      <c r="FW39" s="98"/>
      <c r="FX39" s="98"/>
      <c r="FY39" s="98"/>
      <c r="FZ39" s="98"/>
      <c r="GA39" s="98"/>
      <c r="GB39" s="98"/>
      <c r="GC39" s="98"/>
      <c r="GD39" s="98"/>
      <c r="GE39" s="98"/>
      <c r="GF39" s="98"/>
      <c r="GG39" s="98"/>
      <c r="GH39" s="98"/>
      <c r="GI39" s="98"/>
      <c r="GJ39" s="98"/>
      <c r="GK39" s="98"/>
      <c r="GL39" s="98"/>
      <c r="GM39" s="98"/>
      <c r="GN39" s="98"/>
      <c r="GO39" s="98"/>
      <c r="GP39" s="98"/>
      <c r="GQ39" s="98"/>
      <c r="GR39" s="98"/>
      <c r="GS39" s="98"/>
      <c r="GT39" s="98"/>
      <c r="GU39" s="98"/>
      <c r="GV39" s="98"/>
      <c r="GW39" s="98"/>
      <c r="GX39" s="98"/>
      <c r="GY39" s="98"/>
      <c r="GZ39" s="98"/>
      <c r="HA39" s="98"/>
      <c r="HB39" s="98"/>
      <c r="HC39" s="98"/>
      <c r="HD39" s="98"/>
      <c r="HE39" s="98"/>
      <c r="HF39" s="98"/>
      <c r="HG39" s="98"/>
      <c r="HH39" s="98"/>
      <c r="HI39" s="98"/>
      <c r="HJ39" s="98"/>
      <c r="HK39" s="98"/>
      <c r="HL39" s="98"/>
      <c r="HM39" s="98"/>
      <c r="HN39" s="98"/>
      <c r="HO39" s="98"/>
      <c r="HP39" s="98"/>
      <c r="HQ39" s="98"/>
      <c r="HR39" s="98"/>
      <c r="HS39" s="98"/>
      <c r="HT39" s="98"/>
      <c r="HU39" s="98"/>
      <c r="HV39" s="98"/>
      <c r="HW39" s="98"/>
      <c r="HX39" s="98"/>
    </row>
    <row r="40" s="52" customFormat="1" ht="12" spans="1:232">
      <c r="A40" s="98"/>
      <c r="B40" s="98"/>
      <c r="C40" s="98"/>
      <c r="D40" s="98"/>
      <c r="E40" s="98"/>
      <c r="F40" s="99"/>
      <c r="G40" s="99"/>
      <c r="H40" s="99"/>
      <c r="I40" s="99"/>
      <c r="J40" s="106"/>
      <c r="K40" s="98"/>
      <c r="L40" s="98"/>
      <c r="M40" s="98"/>
      <c r="N40" s="98"/>
      <c r="O40" s="98"/>
      <c r="P40" s="98"/>
      <c r="Q40" s="98"/>
      <c r="R40" s="98"/>
      <c r="S40" s="98"/>
      <c r="T40" s="98"/>
      <c r="U40" s="98"/>
      <c r="V40" s="98"/>
      <c r="W40" s="98"/>
      <c r="X40" s="98"/>
      <c r="Y40" s="98"/>
      <c r="Z40" s="98"/>
      <c r="AA40" s="98"/>
      <c r="AB40" s="98"/>
      <c r="AC40" s="98"/>
      <c r="AD40" s="98"/>
      <c r="AE40" s="98"/>
      <c r="AF40" s="98"/>
      <c r="AG40" s="98"/>
      <c r="AH40" s="98"/>
      <c r="AI40" s="98"/>
      <c r="AJ40" s="98"/>
      <c r="AK40" s="98"/>
      <c r="AL40" s="98"/>
      <c r="AM40" s="98"/>
      <c r="AN40" s="98"/>
      <c r="AO40" s="98"/>
      <c r="AP40" s="98"/>
      <c r="AQ40" s="98"/>
      <c r="AR40" s="98"/>
      <c r="AS40" s="98"/>
      <c r="AT40" s="98"/>
      <c r="AU40" s="98"/>
      <c r="AV40" s="98"/>
      <c r="AW40" s="98"/>
      <c r="AX40" s="98"/>
      <c r="AY40" s="98"/>
      <c r="AZ40" s="98"/>
      <c r="BA40" s="98"/>
      <c r="BB40" s="98"/>
      <c r="BC40" s="98"/>
      <c r="BD40" s="98"/>
      <c r="BE40" s="98"/>
      <c r="BF40" s="98"/>
      <c r="BG40" s="98"/>
      <c r="BH40" s="98"/>
      <c r="BI40" s="98"/>
      <c r="BJ40" s="98"/>
      <c r="BK40" s="98"/>
      <c r="BL40" s="98"/>
      <c r="BM40" s="98"/>
      <c r="BN40" s="98"/>
      <c r="BO40" s="98"/>
      <c r="BP40" s="98"/>
      <c r="BQ40" s="98"/>
      <c r="BR40" s="98"/>
      <c r="BS40" s="98"/>
      <c r="BT40" s="98"/>
      <c r="BU40" s="98"/>
      <c r="BV40" s="98"/>
      <c r="BW40" s="98"/>
      <c r="BX40" s="98"/>
      <c r="BY40" s="98"/>
      <c r="BZ40" s="98"/>
      <c r="CA40" s="98"/>
      <c r="CB40" s="98"/>
      <c r="CC40" s="98"/>
      <c r="CD40" s="98"/>
      <c r="CE40" s="98"/>
      <c r="CF40" s="98"/>
      <c r="CG40" s="98"/>
      <c r="CH40" s="98"/>
      <c r="CI40" s="98"/>
      <c r="CJ40" s="98"/>
      <c r="CK40" s="98"/>
      <c r="CL40" s="98"/>
      <c r="CM40" s="98"/>
      <c r="CN40" s="98"/>
      <c r="CO40" s="98"/>
      <c r="CP40" s="98"/>
      <c r="CQ40" s="98"/>
      <c r="CR40" s="98"/>
      <c r="CS40" s="98"/>
      <c r="CT40" s="98"/>
      <c r="CU40" s="98"/>
      <c r="CV40" s="98"/>
      <c r="CW40" s="98"/>
      <c r="CX40" s="98"/>
      <c r="CY40" s="98"/>
      <c r="CZ40" s="98"/>
      <c r="DA40" s="98"/>
      <c r="DB40" s="98"/>
      <c r="DC40" s="98"/>
      <c r="DD40" s="98"/>
      <c r="DE40" s="98"/>
      <c r="DF40" s="98"/>
      <c r="DG40" s="98"/>
      <c r="DH40" s="98"/>
      <c r="DI40" s="98"/>
      <c r="DJ40" s="98"/>
      <c r="DK40" s="98"/>
      <c r="DL40" s="98"/>
      <c r="DM40" s="98"/>
      <c r="DN40" s="98"/>
      <c r="DO40" s="98"/>
      <c r="DP40" s="98"/>
      <c r="DQ40" s="98"/>
      <c r="DR40" s="98"/>
      <c r="DS40" s="98"/>
      <c r="DT40" s="98"/>
      <c r="DU40" s="98"/>
      <c r="DV40" s="98"/>
      <c r="DW40" s="98"/>
      <c r="DX40" s="98"/>
      <c r="DY40" s="98"/>
      <c r="DZ40" s="98"/>
      <c r="EA40" s="98"/>
      <c r="EB40" s="98"/>
      <c r="EC40" s="98"/>
      <c r="ED40" s="98"/>
      <c r="EE40" s="98"/>
      <c r="EF40" s="98"/>
      <c r="EG40" s="98"/>
      <c r="EH40" s="98"/>
      <c r="EI40" s="98"/>
      <c r="EJ40" s="98"/>
      <c r="EK40" s="98"/>
      <c r="EL40" s="98"/>
      <c r="EM40" s="98"/>
      <c r="EN40" s="98"/>
      <c r="EO40" s="98"/>
      <c r="EP40" s="98"/>
      <c r="EQ40" s="98"/>
      <c r="ER40" s="98"/>
      <c r="ES40" s="98"/>
      <c r="ET40" s="98"/>
      <c r="EU40" s="98"/>
      <c r="EV40" s="98"/>
      <c r="EW40" s="98"/>
      <c r="EX40" s="98"/>
      <c r="EY40" s="98"/>
      <c r="EZ40" s="98"/>
      <c r="FA40" s="98"/>
      <c r="FB40" s="98"/>
      <c r="FC40" s="98"/>
      <c r="FD40" s="98"/>
      <c r="FE40" s="98"/>
      <c r="FF40" s="98"/>
      <c r="FG40" s="98"/>
      <c r="FH40" s="98"/>
      <c r="FI40" s="98"/>
      <c r="FJ40" s="98"/>
      <c r="FK40" s="98"/>
      <c r="FL40" s="98"/>
      <c r="FM40" s="98"/>
      <c r="FN40" s="98"/>
      <c r="FO40" s="98"/>
      <c r="FP40" s="98"/>
      <c r="FQ40" s="98"/>
      <c r="FR40" s="98"/>
      <c r="FS40" s="98"/>
      <c r="FT40" s="98"/>
      <c r="FU40" s="98"/>
      <c r="FV40" s="98"/>
      <c r="FW40" s="98"/>
      <c r="FX40" s="98"/>
      <c r="FY40" s="98"/>
      <c r="FZ40" s="98"/>
      <c r="GA40" s="98"/>
      <c r="GB40" s="98"/>
      <c r="GC40" s="98"/>
      <c r="GD40" s="98"/>
      <c r="GE40" s="98"/>
      <c r="GF40" s="98"/>
      <c r="GG40" s="98"/>
      <c r="GH40" s="98"/>
      <c r="GI40" s="98"/>
      <c r="GJ40" s="98"/>
      <c r="GK40" s="98"/>
      <c r="GL40" s="98"/>
      <c r="GM40" s="98"/>
      <c r="GN40" s="98"/>
      <c r="GO40" s="98"/>
      <c r="GP40" s="98"/>
      <c r="GQ40" s="98"/>
      <c r="GR40" s="98"/>
      <c r="GS40" s="98"/>
      <c r="GT40" s="98"/>
      <c r="GU40" s="98"/>
      <c r="GV40" s="98"/>
      <c r="GW40" s="98"/>
      <c r="GX40" s="98"/>
      <c r="GY40" s="98"/>
      <c r="GZ40" s="98"/>
      <c r="HA40" s="98"/>
      <c r="HB40" s="98"/>
      <c r="HC40" s="98"/>
      <c r="HD40" s="98"/>
      <c r="HE40" s="98"/>
      <c r="HF40" s="98"/>
      <c r="HG40" s="98"/>
      <c r="HH40" s="98"/>
      <c r="HI40" s="98"/>
      <c r="HJ40" s="98"/>
      <c r="HK40" s="98"/>
      <c r="HL40" s="98"/>
      <c r="HM40" s="98"/>
      <c r="HN40" s="98"/>
      <c r="HO40" s="98"/>
      <c r="HP40" s="98"/>
      <c r="HQ40" s="98"/>
      <c r="HR40" s="98"/>
      <c r="HS40" s="98"/>
      <c r="HT40" s="98"/>
      <c r="HU40" s="98"/>
      <c r="HV40" s="98"/>
      <c r="HW40" s="98"/>
      <c r="HX40" s="98"/>
    </row>
    <row r="41" s="52" customFormat="1" ht="12" spans="1:232">
      <c r="A41" s="98"/>
      <c r="B41" s="98"/>
      <c r="C41" s="98"/>
      <c r="D41" s="98"/>
      <c r="E41" s="98"/>
      <c r="F41" s="99"/>
      <c r="G41" s="99"/>
      <c r="H41" s="99"/>
      <c r="I41" s="99"/>
      <c r="J41" s="106"/>
      <c r="K41" s="98"/>
      <c r="L41" s="98"/>
      <c r="M41" s="98"/>
      <c r="N41" s="98"/>
      <c r="O41" s="98"/>
      <c r="P41" s="98"/>
      <c r="Q41" s="98"/>
      <c r="R41" s="98"/>
      <c r="S41" s="98"/>
      <c r="T41" s="98"/>
      <c r="U41" s="98"/>
      <c r="V41" s="98"/>
      <c r="W41" s="98"/>
      <c r="X41" s="98"/>
      <c r="Y41" s="98"/>
      <c r="Z41" s="98"/>
      <c r="AA41" s="98"/>
      <c r="AB41" s="98"/>
      <c r="AC41" s="98"/>
      <c r="AD41" s="98"/>
      <c r="AE41" s="98"/>
      <c r="AF41" s="98"/>
      <c r="AG41" s="98"/>
      <c r="AH41" s="98"/>
      <c r="AI41" s="98"/>
      <c r="AJ41" s="98"/>
      <c r="AK41" s="98"/>
      <c r="AL41" s="98"/>
      <c r="AM41" s="98"/>
      <c r="AN41" s="98"/>
      <c r="AO41" s="98"/>
      <c r="AP41" s="98"/>
      <c r="AQ41" s="98"/>
      <c r="AR41" s="98"/>
      <c r="AS41" s="98"/>
      <c r="AT41" s="98"/>
      <c r="AU41" s="98"/>
      <c r="AV41" s="98"/>
      <c r="AW41" s="98"/>
      <c r="AX41" s="98"/>
      <c r="AY41" s="98"/>
      <c r="AZ41" s="98"/>
      <c r="BA41" s="98"/>
      <c r="BB41" s="98"/>
      <c r="BC41" s="98"/>
      <c r="BD41" s="98"/>
      <c r="BE41" s="98"/>
      <c r="BF41" s="98"/>
      <c r="BG41" s="98"/>
      <c r="BH41" s="98"/>
      <c r="BI41" s="98"/>
      <c r="BJ41" s="98"/>
      <c r="BK41" s="98"/>
      <c r="BL41" s="98"/>
      <c r="BM41" s="98"/>
      <c r="BN41" s="98"/>
      <c r="BO41" s="98"/>
      <c r="BP41" s="98"/>
      <c r="BQ41" s="98"/>
      <c r="BR41" s="98"/>
      <c r="BS41" s="98"/>
      <c r="BT41" s="98"/>
      <c r="BU41" s="98"/>
      <c r="BV41" s="98"/>
      <c r="BW41" s="98"/>
      <c r="BX41" s="98"/>
      <c r="BY41" s="98"/>
      <c r="BZ41" s="98"/>
      <c r="CA41" s="98"/>
      <c r="CB41" s="98"/>
      <c r="CC41" s="98"/>
      <c r="CD41" s="98"/>
      <c r="CE41" s="98"/>
      <c r="CF41" s="98"/>
      <c r="CG41" s="98"/>
      <c r="CH41" s="98"/>
      <c r="CI41" s="98"/>
      <c r="CJ41" s="98"/>
      <c r="CK41" s="98"/>
      <c r="CL41" s="98"/>
      <c r="CM41" s="98"/>
      <c r="CN41" s="98"/>
      <c r="CO41" s="98"/>
      <c r="CP41" s="98"/>
      <c r="CQ41" s="98"/>
      <c r="CR41" s="98"/>
      <c r="CS41" s="98"/>
      <c r="CT41" s="98"/>
      <c r="CU41" s="98"/>
      <c r="CV41" s="98"/>
      <c r="CW41" s="98"/>
      <c r="CX41" s="98"/>
      <c r="CY41" s="98"/>
      <c r="CZ41" s="98"/>
      <c r="DA41" s="98"/>
      <c r="DB41" s="98"/>
      <c r="DC41" s="98"/>
      <c r="DD41" s="98"/>
      <c r="DE41" s="98"/>
      <c r="DF41" s="98"/>
      <c r="DG41" s="98"/>
      <c r="DH41" s="98"/>
      <c r="DI41" s="98"/>
      <c r="DJ41" s="98"/>
      <c r="DK41" s="98"/>
      <c r="DL41" s="98"/>
      <c r="DM41" s="98"/>
      <c r="DN41" s="98"/>
      <c r="DO41" s="98"/>
      <c r="DP41" s="98"/>
      <c r="DQ41" s="98"/>
      <c r="DR41" s="98"/>
      <c r="DS41" s="98"/>
      <c r="DT41" s="98"/>
      <c r="DU41" s="98"/>
      <c r="DV41" s="98"/>
      <c r="DW41" s="98"/>
      <c r="DX41" s="98"/>
      <c r="DY41" s="98"/>
      <c r="DZ41" s="98"/>
      <c r="EA41" s="98"/>
      <c r="EB41" s="98"/>
      <c r="EC41" s="98"/>
      <c r="ED41" s="98"/>
      <c r="EE41" s="98"/>
      <c r="EF41" s="98"/>
      <c r="EG41" s="98"/>
      <c r="EH41" s="98"/>
      <c r="EI41" s="98"/>
      <c r="EJ41" s="98"/>
      <c r="EK41" s="98"/>
      <c r="EL41" s="98"/>
      <c r="EM41" s="98"/>
      <c r="EN41" s="98"/>
      <c r="EO41" s="98"/>
      <c r="EP41" s="98"/>
      <c r="EQ41" s="98"/>
      <c r="ER41" s="98"/>
      <c r="ES41" s="98"/>
      <c r="ET41" s="98"/>
      <c r="EU41" s="98"/>
      <c r="EV41" s="98"/>
      <c r="EW41" s="98"/>
      <c r="EX41" s="98"/>
      <c r="EY41" s="98"/>
      <c r="EZ41" s="98"/>
      <c r="FA41" s="98"/>
      <c r="FB41" s="98"/>
      <c r="FC41" s="98"/>
      <c r="FD41" s="98"/>
      <c r="FE41" s="98"/>
      <c r="FF41" s="98"/>
      <c r="FG41" s="98"/>
      <c r="FH41" s="98"/>
      <c r="FI41" s="98"/>
      <c r="FJ41" s="98"/>
      <c r="FK41" s="98"/>
      <c r="FL41" s="98"/>
      <c r="FM41" s="98"/>
      <c r="FN41" s="98"/>
      <c r="FO41" s="98"/>
      <c r="FP41" s="98"/>
      <c r="FQ41" s="98"/>
      <c r="FR41" s="98"/>
      <c r="FS41" s="98"/>
      <c r="FT41" s="98"/>
      <c r="FU41" s="98"/>
      <c r="FV41" s="98"/>
      <c r="FW41" s="98"/>
      <c r="FX41" s="98"/>
      <c r="FY41" s="98"/>
      <c r="FZ41" s="98"/>
      <c r="GA41" s="98"/>
      <c r="GB41" s="98"/>
      <c r="GC41" s="98"/>
      <c r="GD41" s="98"/>
      <c r="GE41" s="98"/>
      <c r="GF41" s="98"/>
      <c r="GG41" s="98"/>
      <c r="GH41" s="98"/>
      <c r="GI41" s="98"/>
      <c r="GJ41" s="98"/>
      <c r="GK41" s="98"/>
      <c r="GL41" s="98"/>
      <c r="GM41" s="98"/>
      <c r="GN41" s="98"/>
      <c r="GO41" s="98"/>
      <c r="GP41" s="98"/>
      <c r="GQ41" s="98"/>
      <c r="GR41" s="98"/>
      <c r="GS41" s="98"/>
      <c r="GT41" s="98"/>
      <c r="GU41" s="98"/>
      <c r="GV41" s="98"/>
      <c r="GW41" s="98"/>
      <c r="GX41" s="98"/>
      <c r="GY41" s="98"/>
      <c r="GZ41" s="98"/>
      <c r="HA41" s="98"/>
      <c r="HB41" s="98"/>
      <c r="HC41" s="98"/>
      <c r="HD41" s="98"/>
      <c r="HE41" s="98"/>
      <c r="HF41" s="98"/>
      <c r="HG41" s="98"/>
      <c r="HH41" s="98"/>
      <c r="HI41" s="98"/>
      <c r="HJ41" s="98"/>
      <c r="HK41" s="98"/>
      <c r="HL41" s="98"/>
      <c r="HM41" s="98"/>
      <c r="HN41" s="98"/>
      <c r="HO41" s="98"/>
      <c r="HP41" s="98"/>
      <c r="HQ41" s="98"/>
      <c r="HR41" s="98"/>
      <c r="HS41" s="98"/>
      <c r="HT41" s="98"/>
      <c r="HU41" s="98"/>
      <c r="HV41" s="98"/>
      <c r="HW41" s="98"/>
      <c r="HX41" s="98"/>
    </row>
    <row r="42" s="46" customFormat="1" spans="6:257">
      <c r="F42" s="100"/>
      <c r="G42" s="100"/>
      <c r="H42" s="100"/>
      <c r="I42" s="100"/>
      <c r="J42" s="107"/>
      <c r="HY42" s="53"/>
      <c r="HZ42" s="53"/>
      <c r="IA42" s="53"/>
      <c r="IB42" s="53"/>
      <c r="IC42" s="53"/>
      <c r="ID42" s="53"/>
      <c r="IE42" s="53"/>
      <c r="IF42" s="53"/>
      <c r="IG42" s="53"/>
      <c r="IH42" s="53"/>
      <c r="II42" s="53"/>
      <c r="IJ42" s="53"/>
      <c r="IK42" s="53"/>
      <c r="IL42" s="53"/>
      <c r="IM42" s="53"/>
      <c r="IN42" s="53"/>
      <c r="IO42" s="53"/>
      <c r="IP42" s="53"/>
      <c r="IQ42" s="53"/>
      <c r="IR42" s="53"/>
      <c r="IS42" s="53"/>
      <c r="IT42" s="53"/>
      <c r="IU42" s="53"/>
      <c r="IV42" s="53"/>
      <c r="IW42" s="53"/>
    </row>
    <row r="43" s="46" customFormat="1" spans="6:257">
      <c r="F43" s="100"/>
      <c r="G43" s="100"/>
      <c r="H43" s="100"/>
      <c r="I43" s="100"/>
      <c r="J43" s="107"/>
      <c r="HY43" s="53"/>
      <c r="HZ43" s="53"/>
      <c r="IA43" s="53"/>
      <c r="IB43" s="53"/>
      <c r="IC43" s="53"/>
      <c r="ID43" s="53"/>
      <c r="IE43" s="53"/>
      <c r="IF43" s="53"/>
      <c r="IG43" s="53"/>
      <c r="IH43" s="53"/>
      <c r="II43" s="53"/>
      <c r="IJ43" s="53"/>
      <c r="IK43" s="53"/>
      <c r="IL43" s="53"/>
      <c r="IM43" s="53"/>
      <c r="IN43" s="53"/>
      <c r="IO43" s="53"/>
      <c r="IP43" s="53"/>
      <c r="IQ43" s="53"/>
      <c r="IR43" s="53"/>
      <c r="IS43" s="53"/>
      <c r="IT43" s="53"/>
      <c r="IU43" s="53"/>
      <c r="IV43" s="53"/>
      <c r="IW43" s="53"/>
    </row>
    <row r="44" s="46" customFormat="1" spans="6:257">
      <c r="F44" s="100"/>
      <c r="G44" s="100"/>
      <c r="H44" s="100"/>
      <c r="I44" s="100"/>
      <c r="J44" s="107"/>
      <c r="HY44" s="53"/>
      <c r="HZ44" s="53"/>
      <c r="IA44" s="53"/>
      <c r="IB44" s="53"/>
      <c r="IC44" s="53"/>
      <c r="ID44" s="53"/>
      <c r="IE44" s="53"/>
      <c r="IF44" s="53"/>
      <c r="IG44" s="53"/>
      <c r="IH44" s="53"/>
      <c r="II44" s="53"/>
      <c r="IJ44" s="53"/>
      <c r="IK44" s="53"/>
      <c r="IL44" s="53"/>
      <c r="IM44" s="53"/>
      <c r="IN44" s="53"/>
      <c r="IO44" s="53"/>
      <c r="IP44" s="53"/>
      <c r="IQ44" s="53"/>
      <c r="IR44" s="53"/>
      <c r="IS44" s="53"/>
      <c r="IT44" s="53"/>
      <c r="IU44" s="53"/>
      <c r="IV44" s="53"/>
      <c r="IW44" s="53"/>
    </row>
    <row r="45" s="46" customFormat="1" spans="6:257">
      <c r="F45" s="100"/>
      <c r="G45" s="100"/>
      <c r="H45" s="100"/>
      <c r="I45" s="100"/>
      <c r="J45" s="107"/>
      <c r="HY45" s="53"/>
      <c r="HZ45" s="53"/>
      <c r="IA45" s="53"/>
      <c r="IB45" s="53"/>
      <c r="IC45" s="53"/>
      <c r="ID45" s="53"/>
      <c r="IE45" s="53"/>
      <c r="IF45" s="53"/>
      <c r="IG45" s="53"/>
      <c r="IH45" s="53"/>
      <c r="II45" s="53"/>
      <c r="IJ45" s="53"/>
      <c r="IK45" s="53"/>
      <c r="IL45" s="53"/>
      <c r="IM45" s="53"/>
      <c r="IN45" s="53"/>
      <c r="IO45" s="53"/>
      <c r="IP45" s="53"/>
      <c r="IQ45" s="53"/>
      <c r="IR45" s="53"/>
      <c r="IS45" s="53"/>
      <c r="IT45" s="53"/>
      <c r="IU45" s="53"/>
      <c r="IV45" s="53"/>
      <c r="IW45" s="53"/>
    </row>
  </sheetData>
  <mergeCells count="17">
    <mergeCell ref="A2:J2"/>
    <mergeCell ref="A3:D3"/>
    <mergeCell ref="F3:K3"/>
    <mergeCell ref="F4:I4"/>
    <mergeCell ref="A15:C15"/>
    <mergeCell ref="A27:D27"/>
    <mergeCell ref="A4:A5"/>
    <mergeCell ref="B4:B5"/>
    <mergeCell ref="B6:B14"/>
    <mergeCell ref="C4:C5"/>
    <mergeCell ref="C6:C8"/>
    <mergeCell ref="C9:C10"/>
    <mergeCell ref="C11:C14"/>
    <mergeCell ref="D4:D5"/>
    <mergeCell ref="E4:E5"/>
    <mergeCell ref="J4:J5"/>
    <mergeCell ref="K4:K5"/>
  </mergeCells>
  <printOptions horizontalCentered="1"/>
  <pageMargins left="0.388888888888889" right="0.46875" top="0.788888888888889" bottom="0.788888888888889" header="0.509027777777778" footer="0.509027777777778"/>
  <pageSetup paperSize="9" scale="90" orientation="landscape" horizont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C16"/>
  <sheetViews>
    <sheetView workbookViewId="0">
      <selection activeCell="B16" sqref="B16"/>
    </sheetView>
  </sheetViews>
  <sheetFormatPr defaultColWidth="9" defaultRowHeight="13.5" outlineLevelCol="2"/>
  <cols>
    <col min="1" max="1" width="49" customWidth="1"/>
    <col min="2" max="2" width="60.125" customWidth="1"/>
    <col min="3" max="3" width="13.3833333333333" customWidth="1"/>
  </cols>
  <sheetData>
    <row r="1" ht="21" customHeight="1" spans="1:3">
      <c r="A1" s="3" t="s">
        <v>2155</v>
      </c>
      <c r="B1" s="3"/>
      <c r="C1" s="3"/>
    </row>
    <row r="2" customFormat="1" ht="30" customHeight="1" spans="1:2">
      <c r="A2" s="25" t="s">
        <v>2156</v>
      </c>
      <c r="B2" s="25"/>
    </row>
    <row r="3" customFormat="1" ht="21" customHeight="1" spans="1:2">
      <c r="A3" s="41"/>
      <c r="B3" s="26" t="s">
        <v>2157</v>
      </c>
    </row>
    <row r="4" s="40" customFormat="1" ht="24" customHeight="1" spans="1:2">
      <c r="A4" s="11" t="s">
        <v>2158</v>
      </c>
      <c r="B4" s="11" t="s">
        <v>2159</v>
      </c>
    </row>
    <row r="5" customFormat="1" ht="30" customHeight="1" spans="1:2">
      <c r="A5" s="42" t="s">
        <v>2160</v>
      </c>
      <c r="B5" s="43">
        <f>B6+B7</f>
        <v>56.59</v>
      </c>
    </row>
    <row r="6" customFormat="1" ht="30" customHeight="1" spans="1:2">
      <c r="A6" s="42" t="s">
        <v>2161</v>
      </c>
      <c r="B6" s="43">
        <v>15.59</v>
      </c>
    </row>
    <row r="7" customFormat="1" ht="30" customHeight="1" spans="1:2">
      <c r="A7" s="42" t="s">
        <v>2162</v>
      </c>
      <c r="B7" s="43">
        <v>41</v>
      </c>
    </row>
    <row r="8" customFormat="1" ht="30" customHeight="1" spans="1:2">
      <c r="A8" s="42" t="s">
        <v>2163</v>
      </c>
      <c r="B8" s="44">
        <f>B9+B10</f>
        <v>6.4</v>
      </c>
    </row>
    <row r="9" customFormat="1" ht="28" customHeight="1" spans="1:2">
      <c r="A9" s="42" t="s">
        <v>2161</v>
      </c>
      <c r="B9" s="44">
        <v>0</v>
      </c>
    </row>
    <row r="10" customFormat="1" ht="30" customHeight="1" spans="1:2">
      <c r="A10" s="42" t="s">
        <v>2162</v>
      </c>
      <c r="B10" s="44">
        <v>6.4</v>
      </c>
    </row>
    <row r="11" customFormat="1" ht="36" customHeight="1" spans="1:2">
      <c r="A11" s="42" t="s">
        <v>2164</v>
      </c>
      <c r="B11" s="43">
        <f>B12+B13</f>
        <v>3.4</v>
      </c>
    </row>
    <row r="12" customFormat="1" ht="30" customHeight="1" spans="1:2">
      <c r="A12" s="42" t="s">
        <v>2161</v>
      </c>
      <c r="B12" s="43">
        <v>0</v>
      </c>
    </row>
    <row r="13" customFormat="1" ht="30" customHeight="1" spans="1:2">
      <c r="A13" s="42" t="s">
        <v>2162</v>
      </c>
      <c r="B13" s="43">
        <v>3.4</v>
      </c>
    </row>
    <row r="14" customFormat="1" ht="30" customHeight="1" spans="1:2">
      <c r="A14" s="42" t="s">
        <v>2165</v>
      </c>
      <c r="B14" s="45">
        <f>B15+B16</f>
        <v>62.99</v>
      </c>
    </row>
    <row r="15" customFormat="1" ht="30" customHeight="1" spans="1:2">
      <c r="A15" s="42" t="s">
        <v>2161</v>
      </c>
      <c r="B15" s="43">
        <f>B6+B9</f>
        <v>15.59</v>
      </c>
    </row>
    <row r="16" customFormat="1" ht="30" customHeight="1" spans="1:2">
      <c r="A16" s="42" t="s">
        <v>2162</v>
      </c>
      <c r="B16" s="43">
        <f>B7+B10</f>
        <v>47.4</v>
      </c>
    </row>
  </sheetData>
  <mergeCells count="1">
    <mergeCell ref="A2:B2"/>
  </mergeCells>
  <pageMargins left="0.786805555555556" right="0.751388888888889" top="0.432638888888889" bottom="0.393055555555556" header="0.5" footer="0.5"/>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12"/>
  <sheetViews>
    <sheetView workbookViewId="0">
      <selection activeCell="A2" sqref="A2:E2"/>
    </sheetView>
  </sheetViews>
  <sheetFormatPr defaultColWidth="9" defaultRowHeight="13.5" outlineLevelCol="4"/>
  <cols>
    <col min="1" max="1" width="8.75" customWidth="1"/>
    <col min="2" max="2" width="12.25" customWidth="1"/>
    <col min="3" max="3" width="17.8833333333333" customWidth="1"/>
    <col min="4" max="4" width="57.1833333333333" customWidth="1"/>
    <col min="5" max="5" width="19.6333333333333" customWidth="1"/>
  </cols>
  <sheetData>
    <row r="1" ht="15.75" spans="1:1">
      <c r="A1" s="3" t="s">
        <v>2166</v>
      </c>
    </row>
    <row r="2" ht="52" customHeight="1" spans="1:5">
      <c r="A2" s="25" t="s">
        <v>2167</v>
      </c>
      <c r="B2" s="25"/>
      <c r="C2" s="25"/>
      <c r="D2" s="25"/>
      <c r="E2" s="25"/>
    </row>
    <row r="3" ht="25" customHeight="1" spans="1:5">
      <c r="A3" s="26"/>
      <c r="B3" s="26"/>
      <c r="C3" s="26"/>
      <c r="E3" s="26" t="s">
        <v>2157</v>
      </c>
    </row>
    <row r="4" ht="39" customHeight="1" spans="1:5">
      <c r="A4" s="11" t="s">
        <v>1665</v>
      </c>
      <c r="B4" s="11" t="s">
        <v>2168</v>
      </c>
      <c r="C4" s="11" t="s">
        <v>2169</v>
      </c>
      <c r="D4" s="27" t="s">
        <v>1668</v>
      </c>
      <c r="E4" s="11" t="s">
        <v>2170</v>
      </c>
    </row>
    <row r="5" ht="33" customHeight="1" spans="1:5">
      <c r="A5" s="28" t="s">
        <v>438</v>
      </c>
      <c r="B5" s="28"/>
      <c r="C5" s="28"/>
      <c r="D5" s="28"/>
      <c r="E5" s="29">
        <f>SUM(E6:E12)</f>
        <v>6.4</v>
      </c>
    </row>
    <row r="6" ht="21" customHeight="1" spans="1:5">
      <c r="A6" s="30">
        <v>1</v>
      </c>
      <c r="B6" s="31" t="s">
        <v>2171</v>
      </c>
      <c r="C6" s="31" t="s">
        <v>2172</v>
      </c>
      <c r="D6" s="32" t="s">
        <v>2173</v>
      </c>
      <c r="E6" s="33">
        <v>0.2</v>
      </c>
    </row>
    <row r="7" ht="21" customHeight="1" spans="1:5">
      <c r="A7" s="30">
        <v>2</v>
      </c>
      <c r="B7" s="31"/>
      <c r="C7" s="31"/>
      <c r="D7" s="34" t="s">
        <v>2174</v>
      </c>
      <c r="E7" s="33">
        <v>0.4</v>
      </c>
    </row>
    <row r="8" ht="21" customHeight="1" spans="1:5">
      <c r="A8" s="30">
        <v>3</v>
      </c>
      <c r="B8" s="31"/>
      <c r="C8" s="31"/>
      <c r="D8" s="35" t="s">
        <v>2175</v>
      </c>
      <c r="E8" s="33">
        <v>0.5</v>
      </c>
    </row>
    <row r="9" ht="21" customHeight="1" spans="1:5">
      <c r="A9" s="30">
        <v>4</v>
      </c>
      <c r="B9" s="31"/>
      <c r="C9" s="36" t="s">
        <v>2176</v>
      </c>
      <c r="D9" s="35" t="s">
        <v>2177</v>
      </c>
      <c r="E9" s="33">
        <v>0.8</v>
      </c>
    </row>
    <row r="10" ht="21" customHeight="1" spans="1:5">
      <c r="A10" s="30">
        <v>5</v>
      </c>
      <c r="B10" s="31"/>
      <c r="C10" s="37" t="s">
        <v>2178</v>
      </c>
      <c r="D10" s="35" t="s">
        <v>2179</v>
      </c>
      <c r="E10" s="33">
        <v>1.5</v>
      </c>
    </row>
    <row r="11" ht="21" customHeight="1" spans="1:5">
      <c r="A11" s="30">
        <v>6</v>
      </c>
      <c r="B11" s="31"/>
      <c r="C11" s="37" t="s">
        <v>2180</v>
      </c>
      <c r="D11" s="35" t="s">
        <v>2181</v>
      </c>
      <c r="E11" s="33">
        <v>1.5</v>
      </c>
    </row>
    <row r="12" ht="21" customHeight="1" spans="1:5">
      <c r="A12" s="30">
        <v>7</v>
      </c>
      <c r="B12" s="38"/>
      <c r="C12" s="39" t="s">
        <v>2144</v>
      </c>
      <c r="D12" s="35" t="s">
        <v>2182</v>
      </c>
      <c r="E12" s="33">
        <v>1.5</v>
      </c>
    </row>
  </sheetData>
  <mergeCells count="4">
    <mergeCell ref="A2:E2"/>
    <mergeCell ref="A5:D5"/>
    <mergeCell ref="B6:B12"/>
    <mergeCell ref="C6:C8"/>
  </mergeCells>
  <pageMargins left="1.41666666666667" right="0.235416666666667" top="1" bottom="1" header="0.5" footer="0.5"/>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2"/>
  <sheetViews>
    <sheetView workbookViewId="0">
      <selection activeCell="K2" sqref="K2"/>
    </sheetView>
  </sheetViews>
  <sheetFormatPr defaultColWidth="9" defaultRowHeight="13.5" outlineLevelCol="4"/>
  <cols>
    <col min="1" max="1" width="9" style="2"/>
    <col min="2" max="2" width="21.6333333333333" customWidth="1"/>
    <col min="3" max="3" width="34.9166666666667" customWidth="1"/>
    <col min="4" max="4" width="21.8833333333333" customWidth="1"/>
    <col min="5" max="5" width="21.425" customWidth="1"/>
  </cols>
  <sheetData>
    <row r="1" ht="27" customHeight="1" spans="1:1">
      <c r="A1" s="3" t="s">
        <v>2183</v>
      </c>
    </row>
    <row r="2" ht="51" customHeight="1" spans="1:5">
      <c r="A2" s="4" t="s">
        <v>2184</v>
      </c>
      <c r="B2" s="4"/>
      <c r="C2" s="4"/>
      <c r="D2" s="4"/>
      <c r="E2" s="4"/>
    </row>
    <row r="3" ht="19" customHeight="1" spans="1:5">
      <c r="A3" s="5"/>
      <c r="B3" s="6"/>
      <c r="C3" s="7"/>
      <c r="D3" s="7"/>
      <c r="E3" s="8" t="s">
        <v>2157</v>
      </c>
    </row>
    <row r="4" s="1" customFormat="1" ht="18" customHeight="1" spans="1:5">
      <c r="A4" s="9" t="s">
        <v>1665</v>
      </c>
      <c r="B4" s="10" t="s">
        <v>2185</v>
      </c>
      <c r="C4" s="11" t="s">
        <v>1668</v>
      </c>
      <c r="D4" s="10" t="s">
        <v>2169</v>
      </c>
      <c r="E4" s="10" t="s">
        <v>1722</v>
      </c>
    </row>
    <row r="5" s="1" customFormat="1" ht="25" customHeight="1" spans="1:5">
      <c r="A5" s="9"/>
      <c r="B5" s="12"/>
      <c r="C5" s="11"/>
      <c r="D5" s="10"/>
      <c r="E5" s="10"/>
    </row>
    <row r="6" s="1" customFormat="1" ht="35" customHeight="1" spans="1:5">
      <c r="A6" s="13" t="s">
        <v>438</v>
      </c>
      <c r="B6" s="14"/>
      <c r="C6" s="14"/>
      <c r="D6" s="15"/>
      <c r="E6" s="16">
        <f>SUM(E7:E11)</f>
        <v>2.5963</v>
      </c>
    </row>
    <row r="7" ht="39" customHeight="1" spans="1:5">
      <c r="A7" s="17">
        <v>1</v>
      </c>
      <c r="B7" s="18" t="s">
        <v>2186</v>
      </c>
      <c r="C7" s="19" t="s">
        <v>2187</v>
      </c>
      <c r="D7" s="19" t="s">
        <v>2188</v>
      </c>
      <c r="E7" s="20">
        <v>0.5783</v>
      </c>
    </row>
    <row r="8" ht="67" customHeight="1" spans="1:5">
      <c r="A8" s="17">
        <v>2</v>
      </c>
      <c r="B8" s="21"/>
      <c r="C8" s="19" t="s">
        <v>2189</v>
      </c>
      <c r="D8" s="19" t="s">
        <v>2190</v>
      </c>
      <c r="E8" s="20">
        <v>1.3</v>
      </c>
    </row>
    <row r="9" ht="39" customHeight="1" spans="1:5">
      <c r="A9" s="17">
        <v>3</v>
      </c>
      <c r="B9" s="21"/>
      <c r="C9" s="19" t="s">
        <v>2191</v>
      </c>
      <c r="D9" s="19" t="s">
        <v>2192</v>
      </c>
      <c r="E9" s="20">
        <v>0.2</v>
      </c>
    </row>
    <row r="10" ht="39" customHeight="1" spans="1:5">
      <c r="A10" s="17">
        <v>4</v>
      </c>
      <c r="B10" s="22"/>
      <c r="C10" s="19" t="s">
        <v>2193</v>
      </c>
      <c r="D10" s="19" t="s">
        <v>2188</v>
      </c>
      <c r="E10" s="20">
        <v>0.5</v>
      </c>
    </row>
    <row r="11" ht="39" customHeight="1" spans="1:5">
      <c r="A11" s="17">
        <v>5</v>
      </c>
      <c r="B11" s="23" t="s">
        <v>2194</v>
      </c>
      <c r="C11" s="19" t="s">
        <v>2195</v>
      </c>
      <c r="D11" s="19" t="s">
        <v>2196</v>
      </c>
      <c r="E11" s="20">
        <v>0.018</v>
      </c>
    </row>
    <row r="12" spans="1:5">
      <c r="A12" s="5"/>
      <c r="B12" s="24"/>
      <c r="C12" s="24"/>
      <c r="D12" s="24"/>
      <c r="E12" s="24"/>
    </row>
  </sheetData>
  <mergeCells count="8">
    <mergeCell ref="A2:E2"/>
    <mergeCell ref="A6:D6"/>
    <mergeCell ref="A4:A5"/>
    <mergeCell ref="B4:B5"/>
    <mergeCell ref="B7:B10"/>
    <mergeCell ref="C4:C5"/>
    <mergeCell ref="D4:D5"/>
    <mergeCell ref="E4:E5"/>
  </mergeCells>
  <pageMargins left="0.943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12</vt:i4>
      </vt:variant>
    </vt:vector>
  </HeadingPairs>
  <TitlesOfParts>
    <vt:vector size="12" baseType="lpstr">
      <vt:lpstr>总表</vt:lpstr>
      <vt:lpstr>收入表</vt:lpstr>
      <vt:lpstr>支出明细</vt:lpstr>
      <vt:lpstr>国经预算</vt:lpstr>
      <vt:lpstr>社保基金</vt:lpstr>
      <vt:lpstr>存量资金表</vt:lpstr>
      <vt:lpstr>财力调整表</vt:lpstr>
      <vt:lpstr>项目安排表分部门</vt:lpstr>
      <vt:lpstr>偿债调整表</vt:lpstr>
      <vt:lpstr>债务限额表</vt:lpstr>
      <vt:lpstr>景洪市2020年新增债务安排表</vt:lpstr>
      <vt:lpstr>景洪市2020年抗疫特别国债资金明细表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杨云华</dc:creator>
  <cp:lastModifiedBy>杨云华</cp:lastModifiedBy>
  <dcterms:created xsi:type="dcterms:W3CDTF">2020-09-18T06:53:00Z</dcterms:created>
  <dcterms:modified xsi:type="dcterms:W3CDTF">2020-12-30T03:30:53Z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